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tabRatio="936" activeTab="0"/>
  </bookViews>
  <sheets>
    <sheet name="Tabell1" sheetId="1" r:id="rId1"/>
    <sheet name="Tabell2" sheetId="2" r:id="rId2"/>
    <sheet name="Tabell3" sheetId="3" r:id="rId3"/>
    <sheet name="Tabell4" sheetId="4" r:id="rId4"/>
    <sheet name="Tabell5" sheetId="5" r:id="rId5"/>
    <sheet name="Tabell6" sheetId="6" r:id="rId6"/>
    <sheet name="Tabell13" sheetId="7" state="hidden" r:id="rId7"/>
    <sheet name="Tabell7" sheetId="8" r:id="rId8"/>
    <sheet name="Tabell8" sheetId="9" r:id="rId9"/>
    <sheet name="Tabell9" sheetId="10" r:id="rId10"/>
    <sheet name="Tabell10" sheetId="11" r:id="rId11"/>
    <sheet name="Tabell11" sheetId="12" r:id="rId12"/>
    <sheet name="Tabell12" sheetId="13" r:id="rId13"/>
    <sheet name="Tabell_13" sheetId="14" r:id="rId14"/>
    <sheet name="Tabell14" sheetId="15" r:id="rId15"/>
    <sheet name="Tabell15" sheetId="16" r:id="rId16"/>
    <sheet name="Tabell16" sheetId="17" r:id="rId17"/>
    <sheet name="Tabell17" sheetId="18" r:id="rId18"/>
    <sheet name="Tabell18" sheetId="19" r:id="rId19"/>
    <sheet name="Diagram1" sheetId="20" r:id="rId20"/>
    <sheet name="Diagram2" sheetId="21" r:id="rId21"/>
    <sheet name="Diagram3" sheetId="22" r:id="rId22"/>
    <sheet name="Diagram4" sheetId="23" r:id="rId23"/>
    <sheet name="Diagram5" sheetId="24" r:id="rId24"/>
    <sheet name="Diagram6" sheetId="25" r:id="rId25"/>
    <sheet name="Diagram7" sheetId="26" r:id="rId26"/>
    <sheet name="Diagram8" sheetId="27" r:id="rId27"/>
  </sheets>
  <definedNames>
    <definedName name="_ftn1" localSheetId="7">'Tabell7'!$A$23</definedName>
    <definedName name="_ftn2" localSheetId="7">'Tabell7'!$A$24</definedName>
    <definedName name="_ftn3" localSheetId="7">'Tabell7'!$A$25</definedName>
    <definedName name="_ftnref1" localSheetId="7">'Tabell7'!$A$8</definedName>
    <definedName name="_ftnref2" localSheetId="7">'Tabell7'!$A$11</definedName>
    <definedName name="_ftnref3" localSheetId="7">'Tabell7'!$A$13</definedName>
    <definedName name="_Hlk168708081" localSheetId="10">'Tabell10'!$A$3</definedName>
  </definedNames>
  <calcPr fullCalcOnLoad="1"/>
</workbook>
</file>

<file path=xl/comments21.xml><?xml version="1.0" encoding="utf-8"?>
<comments xmlns="http://schemas.openxmlformats.org/spreadsheetml/2006/main">
  <authors>
    <author>scbshba</author>
  </authors>
  <commentList>
    <comment ref="A10" authorId="0">
      <text>
        <r>
          <rPr>
            <b/>
            <sz val="8"/>
            <rFont val="Tahoma"/>
            <family val="2"/>
          </rPr>
          <t>scbshba:</t>
        </r>
        <r>
          <rPr>
            <sz val="8"/>
            <rFont val="Tahoma"/>
            <family val="2"/>
          </rPr>
          <t xml:space="preserve">
"Övriga världen"  =
" Totalt utlandet" - "EU15"+"Nordamerika"
</t>
        </r>
      </text>
    </comment>
  </commentList>
</comments>
</file>

<file path=xl/sharedStrings.xml><?xml version="1.0" encoding="utf-8"?>
<sst xmlns="http://schemas.openxmlformats.org/spreadsheetml/2006/main" count="595" uniqueCount="305">
  <si>
    <t>Totalt</t>
  </si>
  <si>
    <t xml:space="preserve">   varav i Sverige</t>
  </si>
  <si>
    <t xml:space="preserve">   varav i andra höglöneländer</t>
  </si>
  <si>
    <t xml:space="preserve">   varav i låglöneländer</t>
  </si>
  <si>
    <t xml:space="preserve">   låglöneländer, %</t>
  </si>
  <si>
    <t>Område</t>
  </si>
  <si>
    <t>FoU-utgifter, miljoner kronor</t>
  </si>
  <si>
    <t>FoU-årsverken</t>
  </si>
  <si>
    <t>Medelantalet anställda</t>
  </si>
  <si>
    <t>Totalt i världen</t>
  </si>
  <si>
    <t>Sverige</t>
  </si>
  <si>
    <t>Utlandet</t>
  </si>
  <si>
    <t>EU-15</t>
  </si>
  <si>
    <t>Nordamerika</t>
  </si>
  <si>
    <t>Norden</t>
  </si>
  <si>
    <t>FoU-utgifter, miljoner kr</t>
  </si>
  <si>
    <t>Andel av koncernens globala FoU, %</t>
  </si>
  <si>
    <t>EU 15</t>
  </si>
  <si>
    <t>Kina</t>
  </si>
  <si>
    <t>Indien</t>
  </si>
  <si>
    <t>Sydamerika</t>
  </si>
  <si>
    <t>USA</t>
  </si>
  <si>
    <t>Storbritannien</t>
  </si>
  <si>
    <t>Övriga länder</t>
  </si>
  <si>
    <t>Central- och Östeuropa</t>
  </si>
  <si>
    <t>Näringslivssektor</t>
  </si>
  <si>
    <t>Män</t>
  </si>
  <si>
    <t>Kvinnor</t>
  </si>
  <si>
    <t>Utlands-ägda företag</t>
  </si>
  <si>
    <t>Svenska inter-nationella företag</t>
  </si>
  <si>
    <t>Nationella  företag</t>
  </si>
  <si>
    <t>Näringslivet totalt</t>
  </si>
  <si>
    <r>
      <t xml:space="preserve">Industri </t>
    </r>
    <r>
      <rPr>
        <sz val="8"/>
        <color indexed="8"/>
        <rFont val="Arial"/>
        <family val="2"/>
      </rPr>
      <t xml:space="preserve">Kunskapsintensiv </t>
    </r>
  </si>
  <si>
    <t xml:space="preserve">Kapitalintensiv </t>
  </si>
  <si>
    <t xml:space="preserve">Arbetsintensiv </t>
  </si>
  <si>
    <r>
      <t>Tjänster</t>
    </r>
    <r>
      <rPr>
        <sz val="8"/>
        <color indexed="8"/>
        <rFont val="Arial"/>
        <family val="2"/>
      </rPr>
      <t xml:space="preserve"> Kunskapsintensiva </t>
    </r>
  </si>
  <si>
    <t xml:space="preserve">Kapitalintensiva </t>
  </si>
  <si>
    <t xml:space="preserve">Arbetsintensiva </t>
  </si>
  <si>
    <t>Övrig verksamhet</t>
  </si>
  <si>
    <t>Svenskägda företag i Sverige</t>
  </si>
  <si>
    <t>Utlandsägda företag i Sverige</t>
  </si>
  <si>
    <t>Från EU15</t>
  </si>
  <si>
    <t>FoU-utgifter</t>
  </si>
  <si>
    <t>Utlandsägd FoU</t>
  </si>
  <si>
    <t>Övriga världen</t>
  </si>
  <si>
    <t>FoU-utgifter i Sverige.</t>
  </si>
  <si>
    <t>FoU-utgifter i utlandet.</t>
  </si>
  <si>
    <t>Uppgifter tagna från tabell5</t>
  </si>
  <si>
    <t>Uppgifter för 2005</t>
  </si>
  <si>
    <t>Medelantal anställda</t>
  </si>
  <si>
    <t>Uppgifter för 2007</t>
  </si>
  <si>
    <t>Företagssektorn totalt</t>
  </si>
  <si>
    <t>Summa utgifter för FoU</t>
  </si>
  <si>
    <t>Utlandsägd kunskapsintensiv industri</t>
  </si>
  <si>
    <t>Svenskägd kunskapsintensiv industri</t>
  </si>
  <si>
    <t>Svenskägda kunskapsintensiva tjänster</t>
  </si>
  <si>
    <t>Övrig svenskägd verksamhet</t>
  </si>
  <si>
    <t>Övrig utlandsägd verksamhet</t>
  </si>
  <si>
    <t>Utlandsägda kunskapsintensiva tjänster</t>
  </si>
  <si>
    <t>Oreviderade data</t>
  </si>
  <si>
    <t>Tabell 1 Stora svenska koncerners utgifter för FoU 1997–2007, miljoner kronor</t>
  </si>
  <si>
    <t>Anm. Utgifterna anges i löpande priser och utan justering för populationsförändringar.</t>
  </si>
  <si>
    <t>Höglöneländer består av 22 OECD-länder: Australien, Belgien, Danmark, Finland, Grekland, Island, Irland, Italien,</t>
  </si>
  <si>
    <t>Japan, Kanada, Luxemburg, Nederländerna, Norge, Nya Zeeland, Portugal, Schweiz, Spanien, Storbritannien, Tyskland,</t>
  </si>
  <si>
    <t>USA och Österrike. OECD har successivt utvidgats och består 2007 av 30 medlemsländer. De länder som inte tillhör</t>
  </si>
  <si>
    <t>gruppen höglöneländer kallas för låglöneländer.</t>
  </si>
  <si>
    <t>Källa: ITPS</t>
  </si>
  <si>
    <t>Tabell 5 Stora svenska koncerners utgifter och årsverken för FoU samt antal anställda.</t>
  </si>
  <si>
    <t>Anm. Nordamerika = USA, Kanada och Mexiko. Danmark och Finland ingår både i Norden och E15.</t>
  </si>
  <si>
    <t>Källa: ITPS.</t>
  </si>
  <si>
    <t>Tabell 13 Antalet årsverken för FoU 2007. Fördelat på kön, ägande och näringslivssektor</t>
  </si>
  <si>
    <t>anställda. Den undersökningen har från 2005 utökats med företag som har 10-49 anställda vilket påverkar</t>
  </si>
  <si>
    <t>jämförbarheten mellan åren. Vilka branscher som ingår i respektive sektor beskrivs i Fakta om statistiken.</t>
  </si>
  <si>
    <t>Anm. Alla uppgifter är hämtade ur SCB:s undersökning om FoU i företagssektorn 2007 som gäller företag med minst 10</t>
  </si>
  <si>
    <t>Diagram 1 Andel av näringslivets FoU utförd av utländska företag, 1997–2007, procent</t>
  </si>
  <si>
    <t>Diagram 2 FoU-utgifter i stora svenska multinationella företag, miljoner kronor i löpande priser.</t>
  </si>
  <si>
    <t>Anm. Nordamerika = USA, Kanada och Mexiko.</t>
  </si>
  <si>
    <t>Diagram 4 Jämförelse av utvecklingen av FoU-utgifter för svenska koncerner med de koncerner som blivit</t>
  </si>
  <si>
    <t>utländska 1995–2007, miljoner kronor.</t>
  </si>
  <si>
    <t>Källa: ITPS och SCB</t>
  </si>
  <si>
    <t>Diagram 5 FoU-intensitet (FoU-årsverken/antal anställda) i stora svenska koncerner 2005–2007</t>
  </si>
  <si>
    <t>Diagram 6 FoU-utgifter i Sverige 2001–2007, fördelat på ägarland, miljarder kronor</t>
  </si>
  <si>
    <t>Diagram 7 FoU-utgifter fördelade på näringslivssektor, 1997–2007, miljoner kronor.</t>
  </si>
  <si>
    <t>Svenskägda hela perioden, 97-07</t>
  </si>
  <si>
    <t>Koncerner som under perioden 97-07 blivit utlandsägda</t>
  </si>
  <si>
    <t>Fou Intensitet</t>
  </si>
  <si>
    <t>Fou Intensitet 2007</t>
  </si>
  <si>
    <t>Fou Intensitet 2005</t>
  </si>
  <si>
    <t>26 532 </t>
  </si>
  <si>
    <t>På vilket sätt har FoU-verksamhetens omfattning förändrats mellan 2005 och 2007?</t>
  </si>
  <si>
    <t>Antal svar</t>
  </si>
  <si>
    <t>Svenskägda i utlandet</t>
  </si>
  <si>
    <t>Utlandsägda i Sverige</t>
  </si>
  <si>
    <t>Svenskägda i Sverige</t>
  </si>
  <si>
    <t>Höglöne- länder</t>
  </si>
  <si>
    <t>Låglöne- länder</t>
  </si>
  <si>
    <t>Ökningar</t>
  </si>
  <si>
    <t>32 (25)</t>
  </si>
  <si>
    <t>9 (9)</t>
  </si>
  <si>
    <t>6 (5)</t>
  </si>
  <si>
    <t>5 (6)</t>
  </si>
  <si>
    <t>Företagsförvärv som inkluderar FoU-verksamhet</t>
  </si>
  <si>
    <t>13 (12)</t>
  </si>
  <si>
    <t>1 (3)</t>
  </si>
  <si>
    <t>1 (2)</t>
  </si>
  <si>
    <t>1 (1)</t>
  </si>
  <si>
    <t>Företaget har etablerat ny FoU-verksamhet</t>
  </si>
  <si>
    <t>3 (3)</t>
  </si>
  <si>
    <t>6 (3)</t>
  </si>
  <si>
    <t>1(0)</t>
  </si>
  <si>
    <t>1 (0)</t>
  </si>
  <si>
    <t>Företaget har expanderat FoU-verksamheten inom befintlig verksamhet</t>
  </si>
  <si>
    <t>16 (10)</t>
  </si>
  <si>
    <t>2 (2)</t>
  </si>
  <si>
    <t>4 (2)</t>
  </si>
  <si>
    <t>3 (5)</t>
  </si>
  <si>
    <t>Företaget har omlokaliserat FoU-verksamheten till detta land</t>
  </si>
  <si>
    <t>0 (0)</t>
  </si>
  <si>
    <t>0 (1)</t>
  </si>
  <si>
    <t>0 (8)</t>
  </si>
  <si>
    <t>Minskningar</t>
  </si>
  <si>
    <t>7 (4)</t>
  </si>
  <si>
    <t>4 (3)</t>
  </si>
  <si>
    <t>Försäljning av verksamhet som innehöll FoU</t>
  </si>
  <si>
    <t>2 (0)</t>
  </si>
  <si>
    <t>Nedläggning av verksamhet som innehöll FoU</t>
  </si>
  <si>
    <t>Företaget har omlokaliserat FoU-verksamheten från detta land</t>
  </si>
  <si>
    <t>0 (2)</t>
  </si>
  <si>
    <t>Företaget har minskat FoU-verksamheten inom befintlig verksamhet</t>
  </si>
  <si>
    <t>3 (1)</t>
  </si>
  <si>
    <t>2 (1)</t>
  </si>
  <si>
    <t>Ingen väsentlig förändring</t>
  </si>
  <si>
    <t>20 (3)</t>
  </si>
  <si>
    <t>5 (1)</t>
  </si>
  <si>
    <t>8 (6)</t>
  </si>
  <si>
    <t>Summa antal svar</t>
  </si>
  <si>
    <t>59 (32)</t>
  </si>
  <si>
    <t>15 (10)</t>
  </si>
  <si>
    <t>18 (14)</t>
  </si>
  <si>
    <t>8 (11)</t>
  </si>
  <si>
    <t>Not: ett företag har svarat "Östeuropa", då inga länder ingår i gruppen höglöndeländer tolkas detta som 1 svar för låglöneländer</t>
  </si>
  <si>
    <t>Vilka är de viktigaste förklaringarna till befintlig FoU-verksamhet samt till förändringarna av FoU-verksamheten (2003 års svar inom parantes)</t>
  </si>
  <si>
    <t>Utländska</t>
  </si>
  <si>
    <t>Svenska</t>
  </si>
  <si>
    <t>i Sverige</t>
  </si>
  <si>
    <t>Höglöne-länder</t>
  </si>
  <si>
    <t>Låglöne-länder</t>
  </si>
  <si>
    <t>Företaget måste finnas i detta land för att kunna anpassa produkt eller process efter specifika kund-/marknadskrav</t>
  </si>
  <si>
    <t>29 (21)</t>
  </si>
  <si>
    <t>3 (2)</t>
  </si>
  <si>
    <t>Företagets produktionsenheter/er kräver egen FoU-kapacitet i detta land.</t>
  </si>
  <si>
    <t>29 (18)</t>
  </si>
  <si>
    <t>8 (5)</t>
  </si>
  <si>
    <t>5 (4)</t>
  </si>
  <si>
    <t>4 (5)</t>
  </si>
  <si>
    <t>Tillgången till forskning vid universitet och högskolor samt institut i detta land är nödvändig för företagets utvecklingsbehov.</t>
  </si>
  <si>
    <t>Tillgång till kvalificerad arbetskraft i FoU-verksamheten finns i detta land.</t>
  </si>
  <si>
    <t>15 (7)</t>
  </si>
  <si>
    <t>3 (4)</t>
  </si>
  <si>
    <t xml:space="preserve">Tillgång till kvalificerade leverantörer av komponenter och system med egen FoU-kapacitet (teknikledande) finns i Sverige. </t>
  </si>
  <si>
    <t>1 (8)</t>
  </si>
  <si>
    <t>0 (3)</t>
  </si>
  <si>
    <t>Andra företag – konkurrenter, kompletterande företag – som är innovativa och har höga kvalitetskrav finns i Sverige.</t>
  </si>
  <si>
    <t>1 (4)</t>
  </si>
  <si>
    <t>Kostnadsbesparingar</t>
  </si>
  <si>
    <t>75 (62)</t>
  </si>
  <si>
    <t>27 (31)</t>
  </si>
  <si>
    <t>20 (17)</t>
  </si>
  <si>
    <t>9 (14)</t>
  </si>
  <si>
    <t xml:space="preserve">Åtgärder som storkoncernerna anser mest angelägna </t>
  </si>
  <si>
    <t>efter antal svar</t>
  </si>
  <si>
    <t>Svensa</t>
  </si>
  <si>
    <t>koncerner</t>
  </si>
  <si>
    <t>Skattetryck/bidrag för individer och företag</t>
  </si>
  <si>
    <t>Utbildningssatsningar</t>
  </si>
  <si>
    <t>Branschspecifika satsningar</t>
  </si>
  <si>
    <t>Samfinansiering via universitet och högskolor eller institut</t>
  </si>
  <si>
    <t>Satsning på behovsmotiverad FoU vid universitet och högskolor samt institut</t>
  </si>
  <si>
    <t>Satsning på FoU som ligger nära kommersialiseringsfas</t>
  </si>
  <si>
    <t>Förstärka innovationsklimatet</t>
  </si>
  <si>
    <t>Andra parametrar</t>
  </si>
  <si>
    <t>Svar saknas</t>
  </si>
  <si>
    <t>Utlandsägda företag</t>
  </si>
  <si>
    <t>Svenskägda företag</t>
  </si>
  <si>
    <t>Obs! Uppgifter hämtade från diagram6</t>
  </si>
  <si>
    <t>Diagram 8 FoU utgifter i utländska och svenska företag i Sverige 1995–2007, miljarder kronor.</t>
  </si>
  <si>
    <t>jämförbarheten mellan åren.</t>
  </si>
  <si>
    <t>Diagram 9 FoU-årsverken i utländska och svenska företag i Sverige 1995–2007.</t>
  </si>
  <si>
    <t>Land/region</t>
  </si>
  <si>
    <t>Norden[1]</t>
  </si>
  <si>
    <t>Central- och Östeuropa[2]</t>
  </si>
  <si>
    <t>Övriga världen[3]</t>
  </si>
  <si>
    <t>Tyskland</t>
  </si>
  <si>
    <t>Frankrike</t>
  </si>
  <si>
    <t>Danmark, Finland och Norge</t>
  </si>
  <si>
    <t>Italien</t>
  </si>
  <si>
    <t>[1] Danmark och Finland ingår i både EU15 och Norden.</t>
  </si>
  <si>
    <t>[2] Polen, Tjeckien, Slovakien, Ungern, Ryssland, Rumänien samt Östeuropa ospecificerat.</t>
  </si>
  <si>
    <t>[3] Övriga världen: Japan, Schweiz, Sydafrika, Australien, Nya Zeeland, Korea, Sri Lanka, Singapore, Thailand, Taiwan, Hong Kong, Israel, Turkiet, Filippinerna.</t>
  </si>
  <si>
    <t xml:space="preserve"> </t>
  </si>
  <si>
    <t>[3] Övriga världen: Japan, Schweiz, Sydafrika, Australien, Nya Zeeland, Korea, Sri Lanka, Singapore, Thailand, Taiwan, Hong Kong, Israel, Turkiet, Filippinerna samt ospecificerat världen.</t>
  </si>
  <si>
    <t>FoU-årsverken[1]</t>
  </si>
  <si>
    <t>Medelantalet</t>
  </si>
  <si>
    <t xml:space="preserve"> anställda</t>
  </si>
  <si>
    <t>FoU-intensitet (%)</t>
  </si>
  <si>
    <t>[1] Ett årsverke är det arbete en heltidsanställd person utför under ett år.</t>
  </si>
  <si>
    <t>Land</t>
  </si>
  <si>
    <t>FoU-utgifter, mdkr</t>
  </si>
  <si>
    <t>Från Nordamerika</t>
  </si>
  <si>
    <t>Från Norden</t>
  </si>
  <si>
    <t>varav från:</t>
  </si>
  <si>
    <t>Schweiz</t>
  </si>
  <si>
    <t>Nederländerna</t>
  </si>
  <si>
    <t xml:space="preserve">Tyskland </t>
  </si>
  <si>
    <t>Finland</t>
  </si>
  <si>
    <t>Norge</t>
  </si>
  <si>
    <t>Danmark</t>
  </si>
  <si>
    <t>Kanada</t>
  </si>
  <si>
    <t>Företagsgrupp</t>
  </si>
  <si>
    <t>FoU-utgifter, mkr</t>
  </si>
  <si>
    <t>Kunskapsintensiv</t>
  </si>
  <si>
    <t>Industri</t>
  </si>
  <si>
    <t>Utlandsägda</t>
  </si>
  <si>
    <t>Svenskägda internationella företag</t>
  </si>
  <si>
    <t>Nationella företag</t>
  </si>
  <si>
    <t>Tjänster</t>
  </si>
  <si>
    <t>Kapitalintensiv</t>
  </si>
  <si>
    <t>Arbetsintensiv</t>
  </si>
  <si>
    <t>Näringslivet</t>
  </si>
  <si>
    <t>Arbetskraftskostnader</t>
  </si>
  <si>
    <t>Summa FoU-utgifter</t>
  </si>
  <si>
    <t xml:space="preserve">Kunskapsintensiv </t>
  </si>
  <si>
    <t xml:space="preserve">Kunskapsintensiva </t>
  </si>
  <si>
    <t>Län</t>
  </si>
  <si>
    <t xml:space="preserve">Svenska </t>
  </si>
  <si>
    <t>inter-</t>
  </si>
  <si>
    <t xml:space="preserve">nationella </t>
  </si>
  <si>
    <t>företag</t>
  </si>
  <si>
    <t>Stockholm</t>
  </si>
  <si>
    <t>Västra Götaland</t>
  </si>
  <si>
    <t>Skåne</t>
  </si>
  <si>
    <t>Östergötland</t>
  </si>
  <si>
    <t>Uppsala</t>
  </si>
  <si>
    <t>Örebro</t>
  </si>
  <si>
    <t>Västmanland</t>
  </si>
  <si>
    <t>Jönköping</t>
  </si>
  <si>
    <t>Värmland</t>
  </si>
  <si>
    <t>Södermanland</t>
  </si>
  <si>
    <t>Gävleborg</t>
  </si>
  <si>
    <t>Norrbotten</t>
  </si>
  <si>
    <t>Dalarna</t>
  </si>
  <si>
    <t>Västernorrland</t>
  </si>
  <si>
    <t>Kronoberg</t>
  </si>
  <si>
    <t>Finansieringskällor</t>
  </si>
  <si>
    <t xml:space="preserve">Utlands-ägda </t>
  </si>
  <si>
    <t>Totalt näringslivet</t>
  </si>
  <si>
    <t>Självfinansiering</t>
  </si>
  <si>
    <t>Statlig finansiering</t>
  </si>
  <si>
    <t>Privat finansiering från Sverige</t>
  </si>
  <si>
    <t xml:space="preserve">   varav från företag i Sverige</t>
  </si>
  <si>
    <t>Privat finansiering från utlandet</t>
  </si>
  <si>
    <t xml:space="preserve">   varav från företag utomlands</t>
  </si>
  <si>
    <t>Medel från EU</t>
  </si>
  <si>
    <t>Övrig finansiering från utlandet</t>
  </si>
  <si>
    <t>Mottagande enhet</t>
  </si>
  <si>
    <t>Företag inom egen koncern i Sverige</t>
  </si>
  <si>
    <t>Andra företag i Sverige</t>
  </si>
  <si>
    <t>Företag inom egen koncern i utlandet</t>
  </si>
  <si>
    <t>Andra företag i utlandet</t>
  </si>
  <si>
    <t>Universitet och högskolor i Sverige</t>
  </si>
  <si>
    <t>Branschorganisationer/-forskningsinstitut</t>
  </si>
  <si>
    <t>Övriga enheter i Sverige</t>
  </si>
  <si>
    <t>Övriga enheter i utlandet</t>
  </si>
  <si>
    <t>Obs! 2007 Har justerats ner från SAS-körningen(avrundningsfel) med 1(från 2218) för att stämma med summor</t>
  </si>
  <si>
    <t>Obs! 2007 Har justerats ner från SAS-körningen(avrundningsfel) med 2(från 9125) för att stämma med summor</t>
  </si>
  <si>
    <t>Tabell 7 FoU-utgifter i stora svenska internationella koncerner 1997–2007</t>
  </si>
  <si>
    <t>FoU-utgifter, Mnkr</t>
  </si>
  <si>
    <t>Anm. År 2005 ingår 22 koncerner och 2003 ingår 20 koncerner varav 18 svarade på enkäten. De koncerner som</t>
  </si>
  <si>
    <t>undersöktes 2003 har tillsammans minskat FoU-utgifterna totalt och i Sverige med ca 0,5 miljarder kronor. Utgifterna var</t>
  </si>
  <si>
    <t>oförändrade i utlandet.</t>
  </si>
  <si>
    <t>Anm. År 2005 ingår 22 koncerner varav 18 svarade på frågan om FoU-årsverken. 2003 ingår 20 koncerner varav 18</t>
  </si>
  <si>
    <t>svarade på enkäten och 16 på frågan om FoU-årsverken. 2003 års årsverken är genomgående underskattade på grund</t>
  </si>
  <si>
    <t>av bortfall i rapporteringen.</t>
  </si>
  <si>
    <t>Tabell 8 Antal FoU-årsverken (heltidspersoner) i stora svenska internationella koncerner 1997–2007</t>
  </si>
  <si>
    <t>Tabell 11 FoU-intensitet i stora svenska internationella koncerner 2007. Fördelning på länder och ländergrupper</t>
  </si>
  <si>
    <t>Tabell 12 FoU-intensitet i stora svenska internationella koncerner 2005. Fördelning på länder och ländergrupper</t>
  </si>
  <si>
    <t>Utlands-</t>
  </si>
  <si>
    <t>ägda företag</t>
  </si>
  <si>
    <t>Svenska inter-</t>
  </si>
  <si>
    <t>nationella företag</t>
  </si>
  <si>
    <t xml:space="preserve">Nationella </t>
  </si>
  <si>
    <t>ägda</t>
  </si>
  <si>
    <t xml:space="preserve">Tjänster </t>
  </si>
  <si>
    <t>Kunskapsintensiva</t>
  </si>
  <si>
    <t>Kapitalintensiva</t>
  </si>
  <si>
    <t>Arbetsintensiva</t>
  </si>
  <si>
    <t>Övriga driftkostnader samt investeringar  (för FoU)</t>
  </si>
  <si>
    <t>Kalmar</t>
  </si>
  <si>
    <t>Gotland</t>
  </si>
  <si>
    <t>Blekninge</t>
  </si>
  <si>
    <t>Halland</t>
  </si>
  <si>
    <t>Jämtland</t>
  </si>
  <si>
    <t>Västerbotten</t>
  </si>
  <si>
    <t>jämförbarheten mellan åren. Alla utgifter och årsverken har inte gått att fördela regionalt.</t>
  </si>
  <si>
    <t xml:space="preserve"> Främst p.g.a. att FoU-utgifter i mindre företag med arbetsställen i olika län  inte gått att fördela regionalt.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</si>
</sst>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"/>
    <numFmt numFmtId="166" formatCode="0.0000"/>
    <numFmt numFmtId="167" formatCode="0.0%"/>
    <numFmt numFmtId="168" formatCode="#,##0.0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.45"/>
      <color indexed="8"/>
      <name val="Calibri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name val="MS Sans Serif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1" applyNumberFormat="0" applyFont="0" applyAlignment="0" applyProtection="0"/>
    <xf numFmtId="0" fontId="26" fillId="17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7" borderId="2" applyNumberFormat="0" applyAlignment="0" applyProtection="0"/>
    <xf numFmtId="0" fontId="28" fillId="22" borderId="3" applyNumberFormat="0" applyAlignment="0" applyProtection="0"/>
    <xf numFmtId="0" fontId="27" fillId="0" borderId="4" applyNumberFormat="0" applyFill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10" fontId="10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3" fontId="11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1" fontId="12" fillId="0" borderId="1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2" fillId="0" borderId="0" xfId="0" applyFont="1" applyBorder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Fill="1" applyAlignment="1">
      <alignment horizontal="right"/>
    </xf>
    <xf numFmtId="9" fontId="3" fillId="0" borderId="0" xfId="53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9" fontId="0" fillId="0" borderId="0" xfId="53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right" vertical="top"/>
    </xf>
    <xf numFmtId="0" fontId="13" fillId="0" borderId="13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0" fillId="0" borderId="11" xfId="0" applyBorder="1" applyAlignment="1">
      <alignment vertical="top"/>
    </xf>
    <xf numFmtId="0" fontId="16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right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0" fontId="35" fillId="0" borderId="0" xfId="48" applyAlignment="1" applyProtection="1">
      <alignment/>
      <protection/>
    </xf>
    <xf numFmtId="0" fontId="37" fillId="0" borderId="0" xfId="0" applyFont="1" applyAlignment="1">
      <alignment horizontal="right"/>
    </xf>
    <xf numFmtId="167" fontId="0" fillId="0" borderId="0" xfId="53" applyNumberFormat="1" applyFont="1" applyAlignment="1">
      <alignment/>
    </xf>
    <xf numFmtId="0" fontId="13" fillId="0" borderId="0" xfId="0" applyFont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7" xfId="0" applyFont="1" applyBorder="1" applyAlignment="1">
      <alignment horizontal="right" vertical="top"/>
    </xf>
    <xf numFmtId="0" fontId="39" fillId="0" borderId="11" xfId="0" applyFont="1" applyBorder="1" applyAlignment="1">
      <alignment horizontal="right" vertical="top"/>
    </xf>
    <xf numFmtId="1" fontId="0" fillId="0" borderId="0" xfId="0" applyNumberFormat="1" applyAlignment="1">
      <alignment/>
    </xf>
    <xf numFmtId="9" fontId="0" fillId="0" borderId="0" xfId="53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7" xfId="0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3" fillId="0" borderId="0" xfId="0" applyFont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3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168" fontId="37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0" fontId="39" fillId="0" borderId="11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top"/>
    </xf>
    <xf numFmtId="0" fontId="9" fillId="0" borderId="17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1" fontId="1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3" fontId="9" fillId="0" borderId="11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3" fontId="9" fillId="0" borderId="17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3" fontId="9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1" fillId="0" borderId="11" xfId="0" applyNumberFormat="1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4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39" fillId="0" borderId="17" xfId="0" applyFont="1" applyBorder="1" applyAlignment="1">
      <alignment vertical="top"/>
    </xf>
    <xf numFmtId="0" fontId="39" fillId="0" borderId="11" xfId="0" applyFont="1" applyBorder="1" applyAlignment="1">
      <alignment vertical="top"/>
    </xf>
    <xf numFmtId="0" fontId="35" fillId="0" borderId="17" xfId="48" applyBorder="1" applyAlignment="1" applyProtection="1">
      <alignment horizontal="right" vertical="top"/>
      <protection/>
    </xf>
    <xf numFmtId="0" fontId="35" fillId="0" borderId="11" xfId="48" applyBorder="1" applyAlignment="1" applyProtection="1">
      <alignment horizontal="right" vertical="top"/>
      <protection/>
    </xf>
    <xf numFmtId="0" fontId="39" fillId="0" borderId="17" xfId="0" applyFont="1" applyBorder="1" applyAlignment="1">
      <alignment horizontal="right" vertical="top"/>
    </xf>
    <xf numFmtId="0" fontId="39" fillId="0" borderId="11" xfId="0" applyFont="1" applyBorder="1" applyAlignment="1">
      <alignment horizontal="right" vertical="top"/>
    </xf>
    <xf numFmtId="0" fontId="13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7" fillId="0" borderId="0" xfId="0" applyFont="1" applyAlignment="1">
      <alignment/>
    </xf>
    <xf numFmtId="0" fontId="37" fillId="0" borderId="17" xfId="0" applyFont="1" applyBorder="1" applyAlignment="1">
      <alignment vertical="top"/>
    </xf>
    <xf numFmtId="0" fontId="37" fillId="0" borderId="19" xfId="0" applyFont="1" applyBorder="1" applyAlignment="1">
      <alignment vertical="top"/>
    </xf>
    <xf numFmtId="0" fontId="9" fillId="0" borderId="17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9" fillId="0" borderId="19" xfId="0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Hyperlink" xfId="48"/>
    <cellStyle name="Indata" xfId="49"/>
    <cellStyle name="Kontrollcell" xfId="50"/>
    <cellStyle name="Länkad cell" xfId="51"/>
    <cellStyle name="Neutral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Utdata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74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Diagram1!$C$1</c:f>
              <c:strCache>
                <c:ptCount val="1"/>
                <c:pt idx="0">
                  <c:v>FoU-utgifter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Diagram1!$C$2:$C$7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Diagram1!$D$1</c:f>
              <c:strCache>
                <c:ptCount val="1"/>
                <c:pt idx="0">
                  <c:v>FoU-årsverken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Diagram1!$D$2:$D$7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15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14"/>
          <c:w val="0.30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36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Diagram1!$C$1</c:f>
              <c:strCache>
                <c:ptCount val="1"/>
                <c:pt idx="0">
                  <c:v>FoU-utgifter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Diagram1!$C$2:$C$7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Diagram1!$D$1</c:f>
              <c:strCache>
                <c:ptCount val="1"/>
                <c:pt idx="0">
                  <c:v>FoU-årsverken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Diagram1!$D$2:$D$7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265"/>
          <c:w val="0.203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9557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Diagram2!$A$4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Diagram2!$B$3:$G$3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Diagram2!$B$4:$G$4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Diagram2!$A$5</c:f>
              <c:strCache>
                <c:ptCount val="1"/>
                <c:pt idx="0">
                  <c:v>EU 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Diagram2!$B$3:$G$3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Diagram2!$B$5:$G$5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Diagram2!$A$6</c:f>
              <c:strCache>
                <c:ptCount val="1"/>
                <c:pt idx="0">
                  <c:v>Nordamerika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Diagram2!$B$3:$G$3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Diagram2!$B$6:$G$6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Diagram2!$A$7</c:f>
              <c:strCache>
                <c:ptCount val="1"/>
                <c:pt idx="0">
                  <c:v>Övriga världen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Diagram2!$B$3:$G$3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Diagram2!$B$7:$G$7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3104234"/>
        <c:axId val="8176059"/>
      </c:bar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14"/>
          <c:w val="0.51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375"/>
          <c:w val="0.959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Diagram3!$B$3:$B$4</c:f>
              <c:strCache>
                <c:ptCount val="1"/>
                <c:pt idx="0">
                  <c:v>FoU-utgifter i Sverige. Svenskägda hela perioden, 97-07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Diagram3!$A$5:$A$11</c:f>
              <c:numCache>
                <c:ptCount val="7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  <c:pt idx="6">
                  <c:v>2007</c:v>
                </c:pt>
              </c:numCache>
            </c:numRef>
          </c:cat>
          <c:val>
            <c:numRef>
              <c:f>Diagram3!$B$5:$B$11</c:f>
              <c:numCache>
                <c:ptCount val="7"/>
                <c:pt idx="0">
                  <c:v>23445</c:v>
                </c:pt>
                <c:pt idx="1">
                  <c:v>23208</c:v>
                </c:pt>
                <c:pt idx="2">
                  <c:v>25100</c:v>
                </c:pt>
                <c:pt idx="3">
                  <c:v>34037</c:v>
                </c:pt>
                <c:pt idx="4">
                  <c:v>28995</c:v>
                </c:pt>
                <c:pt idx="5">
                  <c:v>29346</c:v>
                </c:pt>
                <c:pt idx="6">
                  <c:v>36288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Diagram3!$C$3:$C$4</c:f>
              <c:strCache>
                <c:ptCount val="1"/>
                <c:pt idx="0">
                  <c:v>FoU-utgifter i Sverige. Koncerner som under perioden 97-07 blivit utlandsägda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Diagram3!$A$5:$A$11</c:f>
              <c:numCache>
                <c:ptCount val="7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  <c:pt idx="6">
                  <c:v>2007</c:v>
                </c:pt>
              </c:numCache>
            </c:numRef>
          </c:cat>
          <c:val>
            <c:numRef>
              <c:f>Diagram3!$C$5:$C$11</c:f>
              <c:numCache>
                <c:ptCount val="7"/>
                <c:pt idx="0">
                  <c:v>8554</c:v>
                </c:pt>
                <c:pt idx="1">
                  <c:v>11240</c:v>
                </c:pt>
                <c:pt idx="2">
                  <c:v>13088</c:v>
                </c:pt>
                <c:pt idx="3">
                  <c:v>19646</c:v>
                </c:pt>
                <c:pt idx="4">
                  <c:v>20786</c:v>
                </c:pt>
                <c:pt idx="5">
                  <c:v>18675</c:v>
                </c:pt>
                <c:pt idx="6">
                  <c:v>14590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Diagram3!$D$3:$D$4</c:f>
              <c:strCache>
                <c:ptCount val="1"/>
                <c:pt idx="0">
                  <c:v>FoU-utgifter i utlandet. Svenskägda hela perioden, 97-07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Diagram3!$A$5:$A$11</c:f>
              <c:numCache>
                <c:ptCount val="7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  <c:pt idx="6">
                  <c:v>2007</c:v>
                </c:pt>
              </c:numCache>
            </c:numRef>
          </c:cat>
          <c:val>
            <c:numRef>
              <c:f>Diagram3!$D$5:$D$11</c:f>
              <c:numCache>
                <c:ptCount val="7"/>
                <c:pt idx="0">
                  <c:v>5290</c:v>
                </c:pt>
                <c:pt idx="1">
                  <c:v>12876</c:v>
                </c:pt>
                <c:pt idx="2">
                  <c:v>17841</c:v>
                </c:pt>
                <c:pt idx="3">
                  <c:v>24500</c:v>
                </c:pt>
                <c:pt idx="4">
                  <c:v>21443</c:v>
                </c:pt>
                <c:pt idx="5">
                  <c:v>21946</c:v>
                </c:pt>
                <c:pt idx="6">
                  <c:v>26130</c:v>
                </c:pt>
              </c:numCache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668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5"/>
          <c:y val="0.83375"/>
          <c:w val="0.779"/>
          <c:h val="0.1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6725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Diagram4!$B$33</c:f>
              <c:strCache>
                <c:ptCount val="1"/>
                <c:pt idx="0">
                  <c:v>Fou Intensitet 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Diagram4!$A$34:$A$43</c:f>
              <c:strCache/>
            </c:strRef>
          </c:cat>
          <c:val>
            <c:numRef>
              <c:f>Diagram4!$B$34:$B$43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Diagram4!$C$33</c:f>
              <c:strCache>
                <c:ptCount val="1"/>
                <c:pt idx="0">
                  <c:v>Fou Intensitet 2005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Diagram4!$A$34:$A$43</c:f>
              <c:strCache/>
            </c:strRef>
          </c:cat>
          <c:val>
            <c:numRef>
              <c:f>Diagram4!$C$34:$C$43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4085"/>
          <c:w val="0.271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65"/>
          <c:w val="0.849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Diagram5!$B$15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Diagram5!$A$16:$A$22</c:f>
              <c:strCache/>
            </c:strRef>
          </c:cat>
          <c:val>
            <c:numRef>
              <c:f>Diagram5!$B$16:$B$22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Diagram5!$C$15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Diagram5!$A$16:$A$22</c:f>
              <c:strCache/>
            </c:strRef>
          </c:cat>
          <c:val>
            <c:numRef>
              <c:f>Diagram5!$C$16:$C$22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Diagram5!$D$15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Diagram5!$A$16:$A$22</c:f>
              <c:strCache/>
            </c:strRef>
          </c:cat>
          <c:val>
            <c:numRef>
              <c:f>Diagram5!$D$16:$D$22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Diagram5!$E$15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Diagram5!$A$16:$A$22</c:f>
              <c:strCache/>
            </c:strRef>
          </c:cat>
          <c:val>
            <c:numRef>
              <c:f>Diagram5!$E$16:$E$22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947656"/>
        <c:axId val="62528905"/>
      </c:barChart>
      <c:catAx>
        <c:axId val="6947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25"/>
          <c:y val="0.39"/>
          <c:w val="0.084"/>
          <c:h val="0.2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95"/>
          <c:w val="0.968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Diagram6!$C$3</c:f>
              <c:strCache>
                <c:ptCount val="1"/>
                <c:pt idx="0">
                  <c:v>Utlandsägd kunskapsintensiv industri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Diagram6!$B$4:$B$9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Diagram6!$C$4:$C$9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Diagram6!$D$3</c:f>
              <c:strCache>
                <c:ptCount val="1"/>
                <c:pt idx="0">
                  <c:v>Svenskägd kunskapsintensiv industri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Diagram6!$B$4:$B$9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Diagram6!$D$4:$D$9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Diagram6!$E$3</c:f>
              <c:strCache>
                <c:ptCount val="1"/>
                <c:pt idx="0">
                  <c:v>Svenskägda kunskapsintensiva tjänster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Diagram6!$B$4:$B$9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Diagram6!$E$4:$E$9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Diagram6!$F$3</c:f>
              <c:strCache>
                <c:ptCount val="1"/>
                <c:pt idx="0">
                  <c:v>Utlandsägda kunskapsintensiva tjänster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Diagram6!$B$4:$B$9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Diagram6!$F$4:$F$9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Diagram6!$G$3</c:f>
              <c:strCache>
                <c:ptCount val="1"/>
                <c:pt idx="0">
                  <c:v>Övrig svenskägd verksamhet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Diagram6!$B$4:$B$9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Diagram6!$G$4:$G$9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Diagram6!$H$3</c:f>
              <c:strCache>
                <c:ptCount val="1"/>
                <c:pt idx="0">
                  <c:v>Övrig utlandsägd verksamhet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Diagram6!$B$4:$B$9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Diagram6!$H$4:$H$9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89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5"/>
          <c:y val="0.87425"/>
          <c:w val="0.853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725"/>
          <c:w val="0.956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Diagram7!$B$3</c:f>
              <c:strCache>
                <c:ptCount val="1"/>
                <c:pt idx="0">
                  <c:v>Utlandsägda företag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Diagram7!$A$4:$A$9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Diagram7!$B$4:$B$9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Diagram7!$C$3</c:f>
              <c:strCache>
                <c:ptCount val="1"/>
                <c:pt idx="0">
                  <c:v>Svenskägda företag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Diagram7!$A$4:$A$9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Diagram7!$C$4:$C$9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6653180"/>
        <c:axId val="15660893"/>
      </c:bar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90725"/>
          <c:w val="0.441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45"/>
          <c:w val="0.802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Diagram8!$B$3</c:f>
              <c:strCache>
                <c:ptCount val="1"/>
                <c:pt idx="0">
                  <c:v>Svenskägda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Diagram8!$A$4:$A$9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Diagram8!$B$4:$B$10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Diagram8!$C$3</c:f>
              <c:strCache>
                <c:ptCount val="1"/>
                <c:pt idx="0">
                  <c:v>Utlandsägda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Diagram8!$A$4:$A$9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Diagram8!$C$4:$C$10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0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265"/>
          <c:w val="0.160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9</xdr:col>
      <xdr:colOff>57150</xdr:colOff>
      <xdr:row>24</xdr:row>
      <xdr:rowOff>66675</xdr:rowOff>
    </xdr:to>
    <xdr:graphicFrame>
      <xdr:nvGraphicFramePr>
        <xdr:cNvPr id="1" name="Diagram 2"/>
        <xdr:cNvGraphicFramePr/>
      </xdr:nvGraphicFramePr>
      <xdr:xfrm>
        <a:off x="1581150" y="1895475"/>
        <a:ext cx="4752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10</xdr:row>
      <xdr:rowOff>0</xdr:rowOff>
    </xdr:from>
    <xdr:to>
      <xdr:col>17</xdr:col>
      <xdr:colOff>19050</xdr:colOff>
      <xdr:row>24</xdr:row>
      <xdr:rowOff>76200</xdr:rowOff>
    </xdr:to>
    <xdr:graphicFrame>
      <xdr:nvGraphicFramePr>
        <xdr:cNvPr id="2" name="Diagram 4"/>
        <xdr:cNvGraphicFramePr/>
      </xdr:nvGraphicFramePr>
      <xdr:xfrm>
        <a:off x="6600825" y="1905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8</xdr:col>
      <xdr:colOff>238125</xdr:colOff>
      <xdr:row>27</xdr:row>
      <xdr:rowOff>76200</xdr:rowOff>
    </xdr:to>
    <xdr:graphicFrame>
      <xdr:nvGraphicFramePr>
        <xdr:cNvPr id="1" name="Diagram 2"/>
        <xdr:cNvGraphicFramePr/>
      </xdr:nvGraphicFramePr>
      <xdr:xfrm>
        <a:off x="1295400" y="2476500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28575</xdr:rowOff>
    </xdr:from>
    <xdr:to>
      <xdr:col>14</xdr:col>
      <xdr:colOff>180975</xdr:colOff>
      <xdr:row>21</xdr:row>
      <xdr:rowOff>142875</xdr:rowOff>
    </xdr:to>
    <xdr:graphicFrame>
      <xdr:nvGraphicFramePr>
        <xdr:cNvPr id="1" name="Diagram 2"/>
        <xdr:cNvGraphicFramePr/>
      </xdr:nvGraphicFramePr>
      <xdr:xfrm>
        <a:off x="5591175" y="219075"/>
        <a:ext cx="48672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0</xdr:rowOff>
    </xdr:from>
    <xdr:to>
      <xdr:col>5</xdr:col>
      <xdr:colOff>76200</xdr:colOff>
      <xdr:row>60</xdr:row>
      <xdr:rowOff>76200</xdr:rowOff>
    </xdr:to>
    <xdr:graphicFrame>
      <xdr:nvGraphicFramePr>
        <xdr:cNvPr id="1" name="Diagram 2"/>
        <xdr:cNvGraphicFramePr/>
      </xdr:nvGraphicFramePr>
      <xdr:xfrm>
        <a:off x="47625" y="876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180975</xdr:rowOff>
    </xdr:from>
    <xdr:to>
      <xdr:col>11</xdr:col>
      <xdr:colOff>1838325</xdr:colOff>
      <xdr:row>21</xdr:row>
      <xdr:rowOff>114300</xdr:rowOff>
    </xdr:to>
    <xdr:graphicFrame>
      <xdr:nvGraphicFramePr>
        <xdr:cNvPr id="1" name="Diagram 5"/>
        <xdr:cNvGraphicFramePr/>
      </xdr:nvGraphicFramePr>
      <xdr:xfrm>
        <a:off x="5476875" y="561975"/>
        <a:ext cx="4286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12</xdr:row>
      <xdr:rowOff>85725</xdr:rowOff>
    </xdr:from>
    <xdr:to>
      <xdr:col>4</xdr:col>
      <xdr:colOff>2047875</xdr:colOff>
      <xdr:row>29</xdr:row>
      <xdr:rowOff>38100</xdr:rowOff>
    </xdr:to>
    <xdr:graphicFrame>
      <xdr:nvGraphicFramePr>
        <xdr:cNvPr id="1" name="Diagram 1"/>
        <xdr:cNvGraphicFramePr/>
      </xdr:nvGraphicFramePr>
      <xdr:xfrm>
        <a:off x="866775" y="2371725"/>
        <a:ext cx="6257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</xdr:row>
      <xdr:rowOff>28575</xdr:rowOff>
    </xdr:from>
    <xdr:to>
      <xdr:col>11</xdr:col>
      <xdr:colOff>581025</xdr:colOff>
      <xdr:row>15</xdr:row>
      <xdr:rowOff>104775</xdr:rowOff>
    </xdr:to>
    <xdr:graphicFrame>
      <xdr:nvGraphicFramePr>
        <xdr:cNvPr id="1" name="Diagram 2"/>
        <xdr:cNvGraphicFramePr/>
      </xdr:nvGraphicFramePr>
      <xdr:xfrm>
        <a:off x="3067050" y="409575"/>
        <a:ext cx="45720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114300</xdr:rowOff>
    </xdr:from>
    <xdr:to>
      <xdr:col>15</xdr:col>
      <xdr:colOff>504825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3762375" y="114300"/>
        <a:ext cx="7162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3.00390625" style="0" customWidth="1"/>
  </cols>
  <sheetData>
    <row r="1" spans="1:7" ht="15.75" thickBot="1">
      <c r="A1" s="1"/>
      <c r="B1" s="2">
        <v>1997</v>
      </c>
      <c r="C1" s="2">
        <v>1999</v>
      </c>
      <c r="D1" s="2">
        <v>2001</v>
      </c>
      <c r="E1" s="2">
        <v>2003</v>
      </c>
      <c r="F1" s="2">
        <v>2005</v>
      </c>
      <c r="G1" s="2">
        <v>2007</v>
      </c>
    </row>
    <row r="2" spans="1:7" ht="15">
      <c r="A2" s="3" t="s">
        <v>0</v>
      </c>
      <c r="B2" s="4">
        <v>46332</v>
      </c>
      <c r="C2" s="4">
        <v>44975</v>
      </c>
      <c r="D2" s="4">
        <v>60472</v>
      </c>
      <c r="E2" s="4">
        <v>47424</v>
      </c>
      <c r="F2" s="4">
        <v>55210</v>
      </c>
      <c r="G2" s="4">
        <v>73076</v>
      </c>
    </row>
    <row r="3" spans="1:7" ht="15">
      <c r="A3" s="5" t="s">
        <v>1</v>
      </c>
      <c r="B3" s="6">
        <v>29767</v>
      </c>
      <c r="C3" s="6">
        <v>25922</v>
      </c>
      <c r="D3" s="6">
        <v>34688</v>
      </c>
      <c r="E3" s="6">
        <v>26965</v>
      </c>
      <c r="F3" s="6">
        <v>30891</v>
      </c>
      <c r="G3" s="6">
        <v>42112</v>
      </c>
    </row>
    <row r="4" spans="1:7" ht="15">
      <c r="A4" s="5" t="s">
        <v>2</v>
      </c>
      <c r="B4" s="6">
        <v>15861</v>
      </c>
      <c r="C4" s="6">
        <v>18252</v>
      </c>
      <c r="D4" s="6">
        <v>24270</v>
      </c>
      <c r="E4" s="6">
        <v>18999</v>
      </c>
      <c r="F4" s="6">
        <v>20792</v>
      </c>
      <c r="G4" s="6">
        <v>27746</v>
      </c>
    </row>
    <row r="5" spans="1:7" ht="15">
      <c r="A5" s="5" t="s">
        <v>3</v>
      </c>
      <c r="B5" s="7">
        <v>704</v>
      </c>
      <c r="C5" s="7">
        <v>801</v>
      </c>
      <c r="D5" s="6">
        <v>1514</v>
      </c>
      <c r="E5" s="6">
        <v>1460</v>
      </c>
      <c r="F5" s="6">
        <v>3527</v>
      </c>
      <c r="G5" s="6">
        <v>3218</v>
      </c>
    </row>
    <row r="6" spans="1:7" ht="15.75" thickBot="1">
      <c r="A6" s="8" t="s">
        <v>4</v>
      </c>
      <c r="B6" s="9">
        <v>0.015</v>
      </c>
      <c r="C6" s="9">
        <v>0.018</v>
      </c>
      <c r="D6" s="9">
        <v>0.025</v>
      </c>
      <c r="E6" s="9">
        <v>0.031</v>
      </c>
      <c r="F6" s="9">
        <v>0.064</v>
      </c>
      <c r="G6" s="9">
        <f>G5/G2</f>
        <v>0.044036345722261755</v>
      </c>
    </row>
    <row r="7" ht="15">
      <c r="G7" s="6"/>
    </row>
    <row r="8" ht="15">
      <c r="A8" s="5"/>
    </row>
    <row r="9" ht="15">
      <c r="A9" t="s">
        <v>60</v>
      </c>
    </row>
    <row r="11" ht="15">
      <c r="A11" t="s">
        <v>61</v>
      </c>
    </row>
    <row r="12" ht="15">
      <c r="A12" t="s">
        <v>62</v>
      </c>
    </row>
    <row r="13" ht="15">
      <c r="A13" t="s">
        <v>63</v>
      </c>
    </row>
    <row r="14" ht="15">
      <c r="A14" t="s">
        <v>64</v>
      </c>
    </row>
    <row r="15" ht="15">
      <c r="A15" t="s">
        <v>65</v>
      </c>
    </row>
    <row r="17" ht="15">
      <c r="A17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C38" sqref="C38"/>
    </sheetView>
  </sheetViews>
  <sheetFormatPr defaultColWidth="9.140625" defaultRowHeight="15"/>
  <cols>
    <col min="1" max="1" width="16.8515625" style="0" customWidth="1"/>
    <col min="2" max="2" width="20.00390625" style="0" customWidth="1"/>
    <col min="3" max="3" width="18.7109375" style="0" customWidth="1"/>
    <col min="4" max="4" width="17.57421875" style="0" customWidth="1"/>
  </cols>
  <sheetData>
    <row r="1" spans="1:4" ht="15">
      <c r="A1" s="167" t="s">
        <v>188</v>
      </c>
      <c r="B1" s="169" t="s">
        <v>201</v>
      </c>
      <c r="C1" s="102" t="s">
        <v>202</v>
      </c>
      <c r="D1" s="171" t="s">
        <v>204</v>
      </c>
    </row>
    <row r="2" spans="1:4" ht="15.75" thickBot="1">
      <c r="A2" s="168"/>
      <c r="B2" s="170"/>
      <c r="C2" s="103" t="s">
        <v>203</v>
      </c>
      <c r="D2" s="172"/>
    </row>
    <row r="3" spans="1:10" ht="15">
      <c r="A3" s="3" t="s">
        <v>9</v>
      </c>
      <c r="B3" s="4">
        <v>45614</v>
      </c>
      <c r="C3" s="36">
        <v>624067</v>
      </c>
      <c r="D3" s="104">
        <v>7.30915110076322</v>
      </c>
      <c r="G3" s="35"/>
      <c r="H3" s="44"/>
      <c r="J3" s="105"/>
    </row>
    <row r="4" spans="1:10" ht="15">
      <c r="A4" s="3" t="s">
        <v>10</v>
      </c>
      <c r="B4" s="4">
        <v>23239</v>
      </c>
      <c r="C4" s="36">
        <v>132622</v>
      </c>
      <c r="D4" s="104">
        <v>17.522733784741597</v>
      </c>
      <c r="G4" s="35"/>
      <c r="H4" s="44"/>
      <c r="J4" s="105"/>
    </row>
    <row r="5" spans="1:10" ht="15">
      <c r="A5" s="3" t="s">
        <v>11</v>
      </c>
      <c r="B5" s="4">
        <v>22375</v>
      </c>
      <c r="C5" s="36">
        <v>491445</v>
      </c>
      <c r="D5" s="104">
        <v>4.552900121071534</v>
      </c>
      <c r="G5" s="35"/>
      <c r="H5" s="44"/>
      <c r="J5" s="105"/>
    </row>
    <row r="6" spans="1:10" ht="15">
      <c r="A6" s="106" t="s">
        <v>17</v>
      </c>
      <c r="B6" s="107">
        <v>11983</v>
      </c>
      <c r="C6" s="38">
        <v>204213</v>
      </c>
      <c r="D6" s="110">
        <v>5.8678928373805785</v>
      </c>
      <c r="G6" s="35"/>
      <c r="H6" s="36"/>
      <c r="J6" s="105"/>
    </row>
    <row r="7" spans="1:10" ht="15">
      <c r="A7" s="106" t="s">
        <v>21</v>
      </c>
      <c r="B7" s="107">
        <v>3738</v>
      </c>
      <c r="C7" s="38">
        <v>60428</v>
      </c>
      <c r="D7" s="104">
        <v>6.185874098100219</v>
      </c>
      <c r="G7" s="37"/>
      <c r="J7" s="105"/>
    </row>
    <row r="8" spans="1:10" ht="15">
      <c r="A8" s="106" t="s">
        <v>18</v>
      </c>
      <c r="B8" s="111">
        <v>2046</v>
      </c>
      <c r="C8" s="38">
        <v>32155</v>
      </c>
      <c r="D8" s="104">
        <v>6.362929559944021</v>
      </c>
      <c r="G8" s="37"/>
      <c r="J8" s="105"/>
    </row>
    <row r="9" spans="1:10" ht="15">
      <c r="A9" s="106" t="s">
        <v>19</v>
      </c>
      <c r="B9" s="111">
        <v>429</v>
      </c>
      <c r="C9" s="34">
        <v>11265</v>
      </c>
      <c r="D9" s="104">
        <v>3.8082556591211714</v>
      </c>
      <c r="G9" s="37"/>
      <c r="H9" s="38"/>
      <c r="J9" s="105"/>
    </row>
    <row r="10" spans="1:10" ht="15">
      <c r="A10" s="106" t="s">
        <v>24</v>
      </c>
      <c r="B10" s="111">
        <v>816</v>
      </c>
      <c r="C10" s="34">
        <v>38332</v>
      </c>
      <c r="D10" s="104">
        <v>1.3717042908840256</v>
      </c>
      <c r="G10" s="37"/>
      <c r="H10" s="38"/>
      <c r="J10" s="105"/>
    </row>
    <row r="11" spans="1:10" ht="15">
      <c r="A11" s="106" t="s">
        <v>20</v>
      </c>
      <c r="B11" s="111">
        <v>398</v>
      </c>
      <c r="C11" s="34">
        <v>29015</v>
      </c>
      <c r="D11" s="104">
        <v>2.128769696337264</v>
      </c>
      <c r="G11" s="37"/>
      <c r="H11" s="38"/>
      <c r="J11" s="105"/>
    </row>
    <row r="12" spans="1:10" ht="15.75" thickBot="1">
      <c r="A12" s="112" t="s">
        <v>23</v>
      </c>
      <c r="B12" s="113">
        <f>B5-SUM(B6:B11)</f>
        <v>2965</v>
      </c>
      <c r="C12" s="113">
        <v>116037</v>
      </c>
      <c r="D12" s="113">
        <v>1.9114592759206115</v>
      </c>
      <c r="G12" s="37"/>
      <c r="H12" s="34"/>
      <c r="J12" s="105"/>
    </row>
    <row r="15" ht="15">
      <c r="A15" s="95" t="s">
        <v>205</v>
      </c>
    </row>
    <row r="16" ht="15">
      <c r="A16" s="100"/>
    </row>
    <row r="17" spans="1:4" ht="15">
      <c r="A17" t="s">
        <v>284</v>
      </c>
      <c r="C17" s="107"/>
      <c r="D17" s="111"/>
    </row>
  </sheetData>
  <sheetProtection/>
  <mergeCells count="3">
    <mergeCell ref="A1:A2"/>
    <mergeCell ref="B1:B2"/>
    <mergeCell ref="D1:D2"/>
  </mergeCells>
  <hyperlinks>
    <hyperlink ref="B1" location="_ftn1" display="_ftn1"/>
    <hyperlink ref="A15" location="_ftnref1" display="_ftnref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7" sqref="A17"/>
    </sheetView>
  </sheetViews>
  <sheetFormatPr defaultColWidth="9.140625" defaultRowHeight="15"/>
  <cols>
    <col min="1" max="1" width="21.57421875" style="0" customWidth="1"/>
    <col min="2" max="2" width="19.00390625" style="0" customWidth="1"/>
    <col min="3" max="3" width="25.28125" style="0" customWidth="1"/>
    <col min="4" max="4" width="16.28125" style="0" customWidth="1"/>
  </cols>
  <sheetData>
    <row r="1" spans="1:4" ht="15">
      <c r="A1" s="167" t="s">
        <v>188</v>
      </c>
      <c r="B1" s="169" t="s">
        <v>201</v>
      </c>
      <c r="C1" s="102" t="s">
        <v>202</v>
      </c>
      <c r="D1" s="171" t="s">
        <v>204</v>
      </c>
    </row>
    <row r="2" spans="1:4" ht="15.75" thickBot="1">
      <c r="A2" s="168"/>
      <c r="B2" s="170"/>
      <c r="C2" s="103" t="s">
        <v>203</v>
      </c>
      <c r="D2" s="172"/>
    </row>
    <row r="3" spans="1:4" ht="15">
      <c r="A3" s="3" t="s">
        <v>9</v>
      </c>
      <c r="B3" s="4">
        <v>38204</v>
      </c>
      <c r="C3" s="4">
        <v>541775</v>
      </c>
      <c r="D3" s="114">
        <v>7</v>
      </c>
    </row>
    <row r="4" spans="1:4" ht="15">
      <c r="A4" s="3" t="s">
        <v>10</v>
      </c>
      <c r="B4" s="4">
        <v>21720</v>
      </c>
      <c r="C4" s="4">
        <v>125288</v>
      </c>
      <c r="D4" s="114">
        <v>17</v>
      </c>
    </row>
    <row r="5" spans="1:4" ht="15">
      <c r="A5" s="3" t="s">
        <v>11</v>
      </c>
      <c r="B5" s="4">
        <v>16484</v>
      </c>
      <c r="C5" s="4">
        <v>416486</v>
      </c>
      <c r="D5" s="114">
        <v>4</v>
      </c>
    </row>
    <row r="6" spans="1:4" ht="15">
      <c r="A6" s="106" t="s">
        <v>17</v>
      </c>
      <c r="B6" s="107">
        <v>8902</v>
      </c>
      <c r="C6" s="107">
        <v>168062</v>
      </c>
      <c r="D6" s="111">
        <v>5</v>
      </c>
    </row>
    <row r="7" spans="1:4" ht="15">
      <c r="A7" s="106" t="s">
        <v>21</v>
      </c>
      <c r="B7" s="107">
        <v>3421</v>
      </c>
      <c r="C7" s="107">
        <v>77126</v>
      </c>
      <c r="D7" s="111">
        <v>4</v>
      </c>
    </row>
    <row r="8" spans="1:4" ht="15">
      <c r="A8" s="106" t="s">
        <v>18</v>
      </c>
      <c r="B8" s="111">
        <v>974</v>
      </c>
      <c r="C8" s="107">
        <v>17919</v>
      </c>
      <c r="D8" s="111">
        <v>5</v>
      </c>
    </row>
    <row r="9" spans="1:4" ht="15">
      <c r="A9" s="106" t="s">
        <v>19</v>
      </c>
      <c r="B9" s="111">
        <v>120</v>
      </c>
      <c r="C9" s="107">
        <v>8296</v>
      </c>
      <c r="D9" s="111">
        <v>1</v>
      </c>
    </row>
    <row r="10" spans="1:4" ht="15">
      <c r="A10" s="106" t="s">
        <v>24</v>
      </c>
      <c r="B10" s="111">
        <v>448</v>
      </c>
      <c r="C10" s="107">
        <v>24315</v>
      </c>
      <c r="D10" s="111">
        <v>2</v>
      </c>
    </row>
    <row r="11" spans="1:4" ht="15">
      <c r="A11" s="106" t="s">
        <v>20</v>
      </c>
      <c r="B11" s="111">
        <v>323</v>
      </c>
      <c r="C11" s="107">
        <v>18634</v>
      </c>
      <c r="D11" s="111">
        <v>2</v>
      </c>
    </row>
    <row r="12" spans="1:4" ht="15.75" thickBot="1">
      <c r="A12" s="112" t="s">
        <v>23</v>
      </c>
      <c r="B12" s="113">
        <v>2296</v>
      </c>
      <c r="C12" s="113">
        <v>102134</v>
      </c>
      <c r="D12" s="115">
        <v>2</v>
      </c>
    </row>
    <row r="15" ht="15">
      <c r="A15" s="95" t="s">
        <v>205</v>
      </c>
    </row>
    <row r="16" ht="15">
      <c r="A16" s="100"/>
    </row>
    <row r="17" ht="15">
      <c r="A17" t="s">
        <v>285</v>
      </c>
    </row>
  </sheetData>
  <sheetProtection/>
  <mergeCells count="3">
    <mergeCell ref="A1:A2"/>
    <mergeCell ref="B1:B2"/>
    <mergeCell ref="D1:D2"/>
  </mergeCells>
  <hyperlinks>
    <hyperlink ref="B1" location="_ftn1" display="_ftn1"/>
    <hyperlink ref="A15" location="_ftnref1" display="_ftnref1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34" sqref="E34"/>
    </sheetView>
  </sheetViews>
  <sheetFormatPr defaultColWidth="9.140625" defaultRowHeight="15"/>
  <sheetData>
    <row r="1" spans="1:7" ht="15.75" thickBot="1">
      <c r="A1" s="134" t="s">
        <v>25</v>
      </c>
      <c r="B1" s="108" t="s">
        <v>26</v>
      </c>
      <c r="C1" s="108"/>
      <c r="D1" s="108"/>
      <c r="E1" s="108" t="s">
        <v>27</v>
      </c>
      <c r="F1" s="108"/>
      <c r="G1" s="108"/>
    </row>
    <row r="2" spans="1:7" ht="45.75" thickBot="1">
      <c r="A2" s="135"/>
      <c r="B2" s="116" t="s">
        <v>28</v>
      </c>
      <c r="C2" s="116" t="s">
        <v>29</v>
      </c>
      <c r="D2" s="116" t="s">
        <v>30</v>
      </c>
      <c r="E2" s="116" t="s">
        <v>28</v>
      </c>
      <c r="F2" s="116" t="s">
        <v>29</v>
      </c>
      <c r="G2" s="116" t="s">
        <v>30</v>
      </c>
    </row>
    <row r="3" spans="1:7" ht="15">
      <c r="A3" s="3" t="s">
        <v>31</v>
      </c>
      <c r="B3" s="117">
        <v>13776</v>
      </c>
      <c r="C3" s="117">
        <v>24803</v>
      </c>
      <c r="D3" s="117">
        <v>3458</v>
      </c>
      <c r="E3" s="117">
        <v>6336</v>
      </c>
      <c r="F3" s="117">
        <v>6142</v>
      </c>
      <c r="G3" s="117">
        <v>1425</v>
      </c>
    </row>
    <row r="4" spans="1:7" ht="34.5">
      <c r="A4" s="23" t="s">
        <v>32</v>
      </c>
      <c r="B4" s="118">
        <v>9235</v>
      </c>
      <c r="C4" s="118">
        <v>16772</v>
      </c>
      <c r="D4" s="118">
        <v>775</v>
      </c>
      <c r="E4" s="118">
        <v>4269</v>
      </c>
      <c r="F4" s="118">
        <v>3340</v>
      </c>
      <c r="G4" s="118">
        <v>167</v>
      </c>
    </row>
    <row r="5" spans="1:7" ht="15">
      <c r="A5" s="106" t="s">
        <v>33</v>
      </c>
      <c r="B5" s="118">
        <v>1086</v>
      </c>
      <c r="C5" s="118">
        <v>1137</v>
      </c>
      <c r="D5" s="118">
        <v>98</v>
      </c>
      <c r="E5" s="118">
        <v>691</v>
      </c>
      <c r="F5" s="118">
        <v>587</v>
      </c>
      <c r="G5" s="118">
        <v>72</v>
      </c>
    </row>
    <row r="6" spans="1:7" ht="15">
      <c r="A6" s="106" t="s">
        <v>34</v>
      </c>
      <c r="B6" s="118">
        <v>225</v>
      </c>
      <c r="C6" s="118">
        <v>555</v>
      </c>
      <c r="D6" s="118">
        <v>179</v>
      </c>
      <c r="E6" s="118">
        <v>152</v>
      </c>
      <c r="F6" s="118">
        <v>150</v>
      </c>
      <c r="G6" s="118">
        <v>36</v>
      </c>
    </row>
    <row r="7" spans="1:7" ht="34.5">
      <c r="A7" s="23" t="s">
        <v>35</v>
      </c>
      <c r="B7" s="118">
        <v>2644</v>
      </c>
      <c r="C7" s="118">
        <v>5190</v>
      </c>
      <c r="D7" s="118">
        <v>2225</v>
      </c>
      <c r="E7" s="118">
        <v>860</v>
      </c>
      <c r="F7" s="118">
        <v>1720</v>
      </c>
      <c r="G7" s="118">
        <v>1060</v>
      </c>
    </row>
    <row r="8" spans="1:7" ht="15">
      <c r="A8" s="106" t="s">
        <v>36</v>
      </c>
      <c r="B8" s="118">
        <v>58</v>
      </c>
      <c r="C8" s="118">
        <v>510</v>
      </c>
      <c r="D8" s="118">
        <v>35</v>
      </c>
      <c r="E8" s="118">
        <v>19</v>
      </c>
      <c r="F8" s="118">
        <v>44</v>
      </c>
      <c r="G8" s="118">
        <v>10</v>
      </c>
    </row>
    <row r="9" spans="1:7" ht="15">
      <c r="A9" s="106" t="s">
        <v>37</v>
      </c>
      <c r="B9" s="118">
        <v>504</v>
      </c>
      <c r="C9" s="118">
        <v>601</v>
      </c>
      <c r="D9" s="118">
        <v>112</v>
      </c>
      <c r="E9" s="118">
        <v>335</v>
      </c>
      <c r="F9" s="118">
        <v>248</v>
      </c>
      <c r="G9" s="118">
        <v>49</v>
      </c>
    </row>
    <row r="10" spans="1:7" ht="15.75" thickBot="1">
      <c r="A10" s="24" t="s">
        <v>38</v>
      </c>
      <c r="B10" s="112">
        <v>23</v>
      </c>
      <c r="C10" s="112">
        <v>38</v>
      </c>
      <c r="D10" s="112">
        <v>34</v>
      </c>
      <c r="E10" s="112">
        <v>10</v>
      </c>
      <c r="F10" s="112">
        <v>53</v>
      </c>
      <c r="G10" s="112">
        <v>31</v>
      </c>
    </row>
    <row r="13" spans="2:7" ht="15">
      <c r="B13" s="34"/>
      <c r="C13" s="34"/>
      <c r="D13" s="34"/>
      <c r="E13" s="34"/>
      <c r="F13" s="34"/>
      <c r="G13" s="34"/>
    </row>
    <row r="14" spans="2:7" ht="15">
      <c r="B14" s="34"/>
      <c r="C14" s="34"/>
      <c r="D14" s="34"/>
      <c r="E14" s="34"/>
      <c r="F14" s="34"/>
      <c r="G14" s="34"/>
    </row>
    <row r="15" spans="2:7" ht="15">
      <c r="B15" s="34"/>
      <c r="C15" s="34"/>
      <c r="D15" s="34"/>
      <c r="E15" s="34"/>
      <c r="F15" s="34"/>
      <c r="G15" s="34"/>
    </row>
  </sheetData>
  <sheetProtection/>
  <mergeCells count="3">
    <mergeCell ref="A1:A2"/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E32" sqref="E32"/>
    </sheetView>
  </sheetViews>
  <sheetFormatPr defaultColWidth="9.140625" defaultRowHeight="15"/>
  <sheetData>
    <row r="1" ht="15.75" thickBot="1"/>
    <row r="2" spans="1:7" ht="24.75" thickTop="1">
      <c r="A2" s="54" t="s">
        <v>25</v>
      </c>
      <c r="B2" s="173" t="s">
        <v>26</v>
      </c>
      <c r="C2" s="173"/>
      <c r="D2" s="173"/>
      <c r="E2" s="173" t="s">
        <v>27</v>
      </c>
      <c r="F2" s="173"/>
      <c r="G2" s="173"/>
    </row>
    <row r="3" spans="1:7" ht="24">
      <c r="A3" s="174"/>
      <c r="B3" s="119" t="s">
        <v>286</v>
      </c>
      <c r="C3" s="119" t="s">
        <v>288</v>
      </c>
      <c r="D3" s="119" t="s">
        <v>290</v>
      </c>
      <c r="E3" s="119" t="s">
        <v>286</v>
      </c>
      <c r="F3" s="119" t="s">
        <v>143</v>
      </c>
      <c r="G3" s="119" t="s">
        <v>290</v>
      </c>
    </row>
    <row r="4" spans="1:7" ht="24">
      <c r="A4" s="174"/>
      <c r="B4" s="119" t="s">
        <v>287</v>
      </c>
      <c r="C4" s="119" t="s">
        <v>289</v>
      </c>
      <c r="D4" s="119" t="s">
        <v>237</v>
      </c>
      <c r="E4" s="119" t="s">
        <v>291</v>
      </c>
      <c r="F4" s="119" t="s">
        <v>235</v>
      </c>
      <c r="G4" s="119" t="s">
        <v>237</v>
      </c>
    </row>
    <row r="5" spans="1:7" ht="24.75" thickBot="1">
      <c r="A5" s="175"/>
      <c r="B5" s="55"/>
      <c r="C5" s="55"/>
      <c r="D5" s="55"/>
      <c r="E5" s="120" t="s">
        <v>237</v>
      </c>
      <c r="F5" s="120" t="s">
        <v>289</v>
      </c>
      <c r="G5" s="55"/>
    </row>
    <row r="6" spans="1:7" ht="15">
      <c r="A6" s="93" t="s">
        <v>31</v>
      </c>
      <c r="B6" s="94">
        <v>16201</v>
      </c>
      <c r="C6" s="94">
        <v>22590</v>
      </c>
      <c r="D6" s="94">
        <v>3477</v>
      </c>
      <c r="E6" s="94">
        <v>7026</v>
      </c>
      <c r="F6" s="94">
        <v>5525</v>
      </c>
      <c r="G6" s="94">
        <v>1286</v>
      </c>
    </row>
    <row r="7" ht="15">
      <c r="A7" s="121" t="s">
        <v>221</v>
      </c>
    </row>
    <row r="8" spans="1:7" ht="24.75">
      <c r="A8" s="122" t="s">
        <v>220</v>
      </c>
      <c r="B8" s="21">
        <v>10597</v>
      </c>
      <c r="C8" s="21">
        <v>15879</v>
      </c>
      <c r="D8" s="98">
        <v>773</v>
      </c>
      <c r="E8" s="21">
        <v>4749</v>
      </c>
      <c r="F8" s="21">
        <v>3073</v>
      </c>
      <c r="G8" s="98">
        <v>100</v>
      </c>
    </row>
    <row r="9" spans="1:7" ht="15">
      <c r="A9" s="20" t="s">
        <v>226</v>
      </c>
      <c r="B9" s="21">
        <v>1046</v>
      </c>
      <c r="C9" s="21">
        <v>1023</v>
      </c>
      <c r="D9" s="98">
        <v>73</v>
      </c>
      <c r="E9" s="98">
        <v>673</v>
      </c>
      <c r="F9" s="98">
        <v>495</v>
      </c>
      <c r="G9" s="98">
        <v>34</v>
      </c>
    </row>
    <row r="10" spans="1:7" ht="15">
      <c r="A10" s="20" t="s">
        <v>227</v>
      </c>
      <c r="B10" s="98">
        <v>287</v>
      </c>
      <c r="C10" s="98">
        <v>565</v>
      </c>
      <c r="D10" s="98">
        <v>170</v>
      </c>
      <c r="E10" s="98">
        <v>257</v>
      </c>
      <c r="F10" s="98">
        <v>153</v>
      </c>
      <c r="G10" s="98">
        <v>63</v>
      </c>
    </row>
    <row r="11" ht="15">
      <c r="A11" s="93" t="s">
        <v>292</v>
      </c>
    </row>
    <row r="12" spans="1:7" ht="24.75">
      <c r="A12" s="122" t="s">
        <v>293</v>
      </c>
      <c r="B12" s="21">
        <v>3460</v>
      </c>
      <c r="C12" s="21">
        <v>4108</v>
      </c>
      <c r="D12" s="21">
        <v>2205</v>
      </c>
      <c r="E12" s="98">
        <v>806</v>
      </c>
      <c r="F12" s="21">
        <v>1508</v>
      </c>
      <c r="G12" s="98">
        <v>997</v>
      </c>
    </row>
    <row r="13" spans="1:7" ht="15">
      <c r="A13" s="20" t="s">
        <v>294</v>
      </c>
      <c r="B13" s="98">
        <v>25</v>
      </c>
      <c r="C13" s="98">
        <v>119</v>
      </c>
      <c r="D13" s="98">
        <v>63</v>
      </c>
      <c r="E13" s="98">
        <v>15</v>
      </c>
      <c r="F13" s="98">
        <v>58</v>
      </c>
      <c r="G13" s="98">
        <v>15</v>
      </c>
    </row>
    <row r="14" spans="1:7" ht="15">
      <c r="A14" s="20" t="s">
        <v>295</v>
      </c>
      <c r="B14" s="98">
        <v>759</v>
      </c>
      <c r="C14" s="98">
        <v>800</v>
      </c>
      <c r="D14" s="98">
        <v>159</v>
      </c>
      <c r="E14" s="98">
        <v>519</v>
      </c>
      <c r="F14" s="98">
        <v>148</v>
      </c>
      <c r="G14" s="98">
        <v>54</v>
      </c>
    </row>
    <row r="15" spans="1:7" ht="15.75" thickBot="1">
      <c r="A15" s="123" t="s">
        <v>38</v>
      </c>
      <c r="B15" s="124">
        <v>26</v>
      </c>
      <c r="C15" s="124">
        <v>97</v>
      </c>
      <c r="D15" s="124">
        <v>34</v>
      </c>
      <c r="E15" s="124">
        <v>8</v>
      </c>
      <c r="F15" s="124">
        <v>89</v>
      </c>
      <c r="G15" s="124">
        <v>23</v>
      </c>
    </row>
    <row r="16" ht="15.75" thickTop="1"/>
  </sheetData>
  <sheetProtection/>
  <mergeCells count="3">
    <mergeCell ref="B2:D2"/>
    <mergeCell ref="E2:G2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35" sqref="H35"/>
    </sheetView>
  </sheetViews>
  <sheetFormatPr defaultColWidth="9.140625" defaultRowHeight="15"/>
  <sheetData>
    <row r="1" spans="1:10" ht="15">
      <c r="A1" s="177" t="s">
        <v>206</v>
      </c>
      <c r="B1" s="177"/>
      <c r="C1" s="179" t="s">
        <v>7</v>
      </c>
      <c r="D1" s="179"/>
      <c r="E1" s="179"/>
      <c r="F1" s="125"/>
      <c r="G1" s="125"/>
      <c r="H1" s="179" t="s">
        <v>207</v>
      </c>
      <c r="I1" s="179"/>
      <c r="J1" s="179"/>
    </row>
    <row r="2" spans="1:10" ht="15.75" thickBot="1">
      <c r="A2" s="178"/>
      <c r="B2" s="178"/>
      <c r="C2" s="115">
        <v>2001</v>
      </c>
      <c r="D2" s="115">
        <v>2003</v>
      </c>
      <c r="E2" s="115">
        <v>2005</v>
      </c>
      <c r="F2" s="115">
        <v>2007</v>
      </c>
      <c r="G2" s="115">
        <v>2001</v>
      </c>
      <c r="H2" s="115">
        <v>2003</v>
      </c>
      <c r="I2" s="115">
        <v>2005</v>
      </c>
      <c r="J2" s="115">
        <v>2007</v>
      </c>
    </row>
    <row r="3" spans="1:10" ht="15">
      <c r="A3" s="180" t="s">
        <v>31</v>
      </c>
      <c r="B3" s="180"/>
      <c r="C3" s="94">
        <v>49433</v>
      </c>
      <c r="D3" s="94">
        <v>48113</v>
      </c>
      <c r="E3" s="94">
        <v>56106</v>
      </c>
      <c r="F3" s="94">
        <v>55939.94</v>
      </c>
      <c r="G3" s="96">
        <v>75.1</v>
      </c>
      <c r="H3" s="96">
        <v>72</v>
      </c>
      <c r="I3" s="96">
        <f>I4+I5</f>
        <v>71.7</v>
      </c>
      <c r="J3" s="126">
        <v>81.444975</v>
      </c>
    </row>
    <row r="4" spans="1:10" ht="15">
      <c r="A4" s="127"/>
      <c r="B4" s="20" t="s">
        <v>39</v>
      </c>
      <c r="C4" s="107">
        <v>29508</v>
      </c>
      <c r="D4" s="107">
        <v>28123</v>
      </c>
      <c r="E4" s="107">
        <v>32879</v>
      </c>
      <c r="F4" s="107">
        <v>35828.450000000004</v>
      </c>
      <c r="G4" s="111">
        <v>44.6</v>
      </c>
      <c r="H4" s="111">
        <v>39.3</v>
      </c>
      <c r="I4" s="111">
        <v>41.8</v>
      </c>
      <c r="J4" s="128">
        <v>51.595333</v>
      </c>
    </row>
    <row r="5" spans="1:10" ht="15">
      <c r="A5" s="127"/>
      <c r="B5" s="20" t="s">
        <v>40</v>
      </c>
      <c r="C5" s="107">
        <v>19924</v>
      </c>
      <c r="D5" s="107">
        <v>19990</v>
      </c>
      <c r="E5" s="107">
        <v>23227</v>
      </c>
      <c r="F5" s="107">
        <v>20111.489999999998</v>
      </c>
      <c r="G5" s="111">
        <v>30.5</v>
      </c>
      <c r="H5" s="111">
        <v>32.6</v>
      </c>
      <c r="I5" s="111">
        <v>29.900000000000002</v>
      </c>
      <c r="J5" s="128">
        <v>29.849642</v>
      </c>
    </row>
    <row r="6" spans="1:10" ht="15">
      <c r="A6" s="127"/>
      <c r="B6" s="20" t="s">
        <v>41</v>
      </c>
      <c r="C6" s="107">
        <v>9308</v>
      </c>
      <c r="D6" s="107">
        <v>9370</v>
      </c>
      <c r="E6" s="107">
        <v>11216</v>
      </c>
      <c r="F6" s="107">
        <v>10952.209999999994</v>
      </c>
      <c r="G6" s="111">
        <v>17.4</v>
      </c>
      <c r="H6" s="111">
        <v>18.4</v>
      </c>
      <c r="I6" s="111">
        <v>19.7</v>
      </c>
      <c r="J6" s="128">
        <v>16.384106</v>
      </c>
    </row>
    <row r="7" spans="1:10" ht="15">
      <c r="A7" s="127"/>
      <c r="B7" s="20" t="s">
        <v>208</v>
      </c>
      <c r="C7" s="107">
        <v>8631</v>
      </c>
      <c r="D7" s="107">
        <v>8686</v>
      </c>
      <c r="E7" s="107">
        <v>9516</v>
      </c>
      <c r="F7" s="107">
        <v>7485.959999999998</v>
      </c>
      <c r="G7" s="111">
        <v>10.9</v>
      </c>
      <c r="H7" s="111">
        <v>11.6</v>
      </c>
      <c r="I7" s="111">
        <v>12.2</v>
      </c>
      <c r="J7" s="128">
        <v>11.461974</v>
      </c>
    </row>
    <row r="8" spans="1:10" ht="15">
      <c r="A8" s="127"/>
      <c r="B8" s="20" t="s">
        <v>209</v>
      </c>
      <c r="C8" s="107">
        <v>1242</v>
      </c>
      <c r="D8" s="107">
        <v>1888</v>
      </c>
      <c r="E8" s="107">
        <v>2683</v>
      </c>
      <c r="F8" s="107">
        <v>2502.7799999999997</v>
      </c>
      <c r="G8" s="111">
        <v>1.6</v>
      </c>
      <c r="H8" s="111">
        <v>1.9</v>
      </c>
      <c r="I8" s="111">
        <v>2.7</v>
      </c>
      <c r="J8" s="128">
        <v>2.974515</v>
      </c>
    </row>
    <row r="9" spans="1:10" ht="15">
      <c r="A9" s="176" t="s">
        <v>210</v>
      </c>
      <c r="B9" s="176"/>
      <c r="C9" s="106"/>
      <c r="D9" s="106"/>
      <c r="E9" s="106"/>
      <c r="F9" s="106"/>
      <c r="G9" s="3"/>
      <c r="H9" s="106"/>
      <c r="I9" s="106"/>
      <c r="J9" s="128"/>
    </row>
    <row r="10" spans="1:10" ht="15">
      <c r="A10" s="127"/>
      <c r="B10" s="20" t="s">
        <v>22</v>
      </c>
      <c r="C10" s="107">
        <v>5657</v>
      </c>
      <c r="D10" s="107">
        <v>5309</v>
      </c>
      <c r="E10" s="107">
        <v>5906</v>
      </c>
      <c r="F10" s="107">
        <v>5453.240000000001</v>
      </c>
      <c r="G10" s="111">
        <v>12.8</v>
      </c>
      <c r="H10" s="111">
        <v>13</v>
      </c>
      <c r="I10" s="111">
        <v>7.6000000000000005</v>
      </c>
      <c r="J10" s="128">
        <v>8.874958</v>
      </c>
    </row>
    <row r="11" spans="1:10" ht="15">
      <c r="A11" s="127"/>
      <c r="B11" s="20" t="s">
        <v>21</v>
      </c>
      <c r="C11" s="107">
        <v>8185</v>
      </c>
      <c r="D11" s="107">
        <v>7986</v>
      </c>
      <c r="E11" s="107">
        <v>9279</v>
      </c>
      <c r="F11" s="107">
        <v>7273.129999999998</v>
      </c>
      <c r="G11" s="111">
        <v>10.5</v>
      </c>
      <c r="H11" s="111">
        <v>10.9</v>
      </c>
      <c r="I11" s="111">
        <v>11.9</v>
      </c>
      <c r="J11" s="128">
        <v>11.163867</v>
      </c>
    </row>
    <row r="12" spans="1:10" ht="15">
      <c r="A12" s="127"/>
      <c r="B12" s="20" t="s">
        <v>211</v>
      </c>
      <c r="C12" s="107">
        <v>1660</v>
      </c>
      <c r="D12" s="107">
        <v>1497</v>
      </c>
      <c r="E12" s="107">
        <v>1364</v>
      </c>
      <c r="F12" s="107">
        <v>546.19</v>
      </c>
      <c r="G12" s="111">
        <v>1.9</v>
      </c>
      <c r="H12" s="111">
        <v>2.2</v>
      </c>
      <c r="I12" s="111">
        <v>2</v>
      </c>
      <c r="J12" s="128">
        <v>0.718242</v>
      </c>
    </row>
    <row r="13" spans="1:10" ht="15">
      <c r="A13" s="127"/>
      <c r="B13" s="20" t="s">
        <v>212</v>
      </c>
      <c r="C13" s="107">
        <v>1336</v>
      </c>
      <c r="D13" s="107">
        <v>1741</v>
      </c>
      <c r="E13" s="107">
        <v>1254</v>
      </c>
      <c r="F13" s="107">
        <v>1115.39</v>
      </c>
      <c r="G13" s="111">
        <v>1.7</v>
      </c>
      <c r="H13" s="111">
        <v>2.8</v>
      </c>
      <c r="I13" s="111">
        <v>2.2</v>
      </c>
      <c r="J13" s="128">
        <v>2.168815</v>
      </c>
    </row>
    <row r="14" spans="1:10" ht="15">
      <c r="A14" s="127"/>
      <c r="B14" s="20" t="s">
        <v>213</v>
      </c>
      <c r="C14" s="111">
        <v>530</v>
      </c>
      <c r="D14" s="111">
        <v>246</v>
      </c>
      <c r="E14" s="111">
        <v>872</v>
      </c>
      <c r="F14" s="107">
        <v>906.1</v>
      </c>
      <c r="G14" s="111">
        <v>0.8</v>
      </c>
      <c r="H14" s="111">
        <v>0.4</v>
      </c>
      <c r="I14" s="111">
        <v>1.3</v>
      </c>
      <c r="J14" s="128">
        <v>1.197321</v>
      </c>
    </row>
    <row r="15" spans="1:10" ht="15">
      <c r="A15" s="127"/>
      <c r="B15" s="20" t="s">
        <v>214</v>
      </c>
      <c r="C15" s="111">
        <v>891</v>
      </c>
      <c r="D15" s="107">
        <v>1529</v>
      </c>
      <c r="E15" s="107">
        <v>1957</v>
      </c>
      <c r="F15" s="107">
        <v>1849.6599999999999</v>
      </c>
      <c r="G15" s="111">
        <v>1.3</v>
      </c>
      <c r="H15" s="111">
        <v>1.5</v>
      </c>
      <c r="I15" s="111">
        <v>1.8</v>
      </c>
      <c r="J15" s="128">
        <v>2.204487</v>
      </c>
    </row>
    <row r="16" spans="1:10" ht="15">
      <c r="A16" s="127"/>
      <c r="B16" s="20" t="s">
        <v>215</v>
      </c>
      <c r="C16" s="111">
        <v>140</v>
      </c>
      <c r="D16" s="111">
        <v>212</v>
      </c>
      <c r="E16" s="111">
        <v>459</v>
      </c>
      <c r="F16" s="107">
        <v>422.41</v>
      </c>
      <c r="G16" s="111">
        <v>0.2</v>
      </c>
      <c r="H16" s="111">
        <v>0.2</v>
      </c>
      <c r="I16" s="111">
        <v>0.6</v>
      </c>
      <c r="J16" s="128">
        <v>0.512387</v>
      </c>
    </row>
    <row r="17" spans="1:10" ht="15">
      <c r="A17" s="127"/>
      <c r="B17" s="20" t="s">
        <v>193</v>
      </c>
      <c r="C17" s="111">
        <v>391</v>
      </c>
      <c r="D17" s="111">
        <v>152</v>
      </c>
      <c r="E17" s="111">
        <v>438</v>
      </c>
      <c r="F17" s="107">
        <v>396.2700000000001</v>
      </c>
      <c r="G17" s="111">
        <v>0.5</v>
      </c>
      <c r="H17" s="111">
        <v>0.2</v>
      </c>
      <c r="I17" s="111">
        <v>0.5</v>
      </c>
      <c r="J17" s="128">
        <v>0.592381</v>
      </c>
    </row>
    <row r="18" spans="1:10" ht="15">
      <c r="A18" s="127"/>
      <c r="B18" s="20" t="s">
        <v>216</v>
      </c>
      <c r="C18" s="111">
        <v>211</v>
      </c>
      <c r="D18" s="111">
        <v>147</v>
      </c>
      <c r="E18" s="111">
        <v>267</v>
      </c>
      <c r="F18" s="107">
        <v>230.71</v>
      </c>
      <c r="G18" s="111">
        <v>0.2</v>
      </c>
      <c r="H18" s="111">
        <v>0.2</v>
      </c>
      <c r="I18" s="111">
        <v>0.3</v>
      </c>
      <c r="J18" s="128">
        <v>0.257641</v>
      </c>
    </row>
    <row r="19" spans="1:10" ht="15">
      <c r="A19" s="127"/>
      <c r="B19" s="20" t="s">
        <v>217</v>
      </c>
      <c r="C19" s="111">
        <v>445</v>
      </c>
      <c r="D19" s="111">
        <v>700</v>
      </c>
      <c r="E19" s="111">
        <v>237</v>
      </c>
      <c r="F19" s="107">
        <v>212.82999999999998</v>
      </c>
      <c r="G19" s="111">
        <v>0.4</v>
      </c>
      <c r="H19" s="111">
        <v>0.8</v>
      </c>
      <c r="I19" s="111">
        <v>0.3</v>
      </c>
      <c r="J19" s="128">
        <v>0.298107</v>
      </c>
    </row>
    <row r="20" spans="1:10" ht="15.75" thickBot="1">
      <c r="A20" s="129"/>
      <c r="B20" s="66" t="s">
        <v>23</v>
      </c>
      <c r="C20" s="115">
        <v>477</v>
      </c>
      <c r="D20" s="115">
        <v>471</v>
      </c>
      <c r="E20" s="113">
        <v>1194</v>
      </c>
      <c r="F20" s="113">
        <f>F5-F23</f>
        <v>20111.489999999998</v>
      </c>
      <c r="G20" s="115">
        <v>0.4</v>
      </c>
      <c r="H20" s="115">
        <v>0.4</v>
      </c>
      <c r="I20" s="115">
        <v>1.4</v>
      </c>
      <c r="J20" s="130">
        <f>J5-J23</f>
        <v>29.849642</v>
      </c>
    </row>
  </sheetData>
  <sheetProtection/>
  <mergeCells count="5">
    <mergeCell ref="A9:B9"/>
    <mergeCell ref="A1:B2"/>
    <mergeCell ref="C1:E1"/>
    <mergeCell ref="H1:J1"/>
    <mergeCell ref="A3:B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G44" sqref="G44"/>
    </sheetView>
  </sheetViews>
  <sheetFormatPr defaultColWidth="9.140625" defaultRowHeight="15"/>
  <cols>
    <col min="1" max="1" width="15.28125" style="0" bestFit="1" customWidth="1"/>
  </cols>
  <sheetData>
    <row r="1" spans="1:7" ht="15">
      <c r="A1" s="134" t="s">
        <v>25</v>
      </c>
      <c r="B1" s="134" t="s">
        <v>218</v>
      </c>
      <c r="C1" s="179" t="s">
        <v>219</v>
      </c>
      <c r="D1" s="179"/>
      <c r="E1" s="125"/>
      <c r="F1" s="179" t="s">
        <v>7</v>
      </c>
      <c r="G1" s="179"/>
    </row>
    <row r="2" spans="1:7" ht="15.75" thickBot="1">
      <c r="A2" s="181"/>
      <c r="B2" s="181"/>
      <c r="C2" s="131">
        <v>2007</v>
      </c>
      <c r="D2" s="131">
        <v>2005</v>
      </c>
      <c r="E2" s="131"/>
      <c r="F2" s="131">
        <v>2007</v>
      </c>
      <c r="G2" s="131">
        <v>2005</v>
      </c>
    </row>
    <row r="3" spans="1:7" ht="15">
      <c r="A3" s="3" t="s">
        <v>220</v>
      </c>
      <c r="B3" s="106"/>
      <c r="C3" s="106"/>
      <c r="D3" s="106"/>
      <c r="F3" s="106"/>
      <c r="G3" s="106"/>
    </row>
    <row r="4" spans="1:10" ht="15">
      <c r="A4" s="132" t="s">
        <v>221</v>
      </c>
      <c r="B4" s="106" t="s">
        <v>222</v>
      </c>
      <c r="C4" s="118">
        <v>21819.47</v>
      </c>
      <c r="D4" s="118">
        <v>20377.482</v>
      </c>
      <c r="F4" s="118">
        <v>13503.49</v>
      </c>
      <c r="G4" s="118">
        <v>15346</v>
      </c>
      <c r="J4" s="34"/>
    </row>
    <row r="5" spans="1:7" ht="15">
      <c r="A5" s="106"/>
      <c r="B5" s="106" t="s">
        <v>223</v>
      </c>
      <c r="C5" s="118">
        <v>30196.47</v>
      </c>
      <c r="D5" s="118">
        <v>24577</v>
      </c>
      <c r="F5" s="118">
        <v>20111.84</v>
      </c>
      <c r="G5" s="118">
        <v>18952</v>
      </c>
    </row>
    <row r="6" spans="1:7" ht="15">
      <c r="A6" s="106"/>
      <c r="B6" s="106" t="s">
        <v>224</v>
      </c>
      <c r="C6" s="136">
        <v>1140.01</v>
      </c>
      <c r="D6" s="106">
        <v>912</v>
      </c>
      <c r="F6" s="136">
        <v>941.71</v>
      </c>
      <c r="G6" s="106">
        <v>872</v>
      </c>
    </row>
    <row r="7" spans="1:7" ht="15">
      <c r="A7" s="106"/>
      <c r="B7" s="106" t="s">
        <v>0</v>
      </c>
      <c r="C7" s="118">
        <f>SUM(C4:C6)</f>
        <v>53155.950000000004</v>
      </c>
      <c r="D7" s="118">
        <f>SUM(D4:D6)</f>
        <v>45866.482</v>
      </c>
      <c r="F7" s="118">
        <f>SUM(F4:F6)</f>
        <v>34557.04</v>
      </c>
      <c r="G7" s="118">
        <v>35171</v>
      </c>
    </row>
    <row r="8" spans="1:12" ht="15">
      <c r="A8" s="132" t="s">
        <v>225</v>
      </c>
      <c r="B8" s="106" t="s">
        <v>222</v>
      </c>
      <c r="C8" s="118">
        <v>3950.2</v>
      </c>
      <c r="D8" s="118">
        <v>4720</v>
      </c>
      <c r="F8" s="118">
        <v>3504.35</v>
      </c>
      <c r="G8" s="118">
        <v>4266</v>
      </c>
      <c r="J8" s="104"/>
      <c r="K8" s="104"/>
      <c r="L8" s="104"/>
    </row>
    <row r="9" spans="1:12" ht="15">
      <c r="A9" s="106"/>
      <c r="B9" s="106" t="s">
        <v>223</v>
      </c>
      <c r="C9" s="118">
        <v>11465.64</v>
      </c>
      <c r="D9" s="118">
        <v>7668</v>
      </c>
      <c r="F9" s="118">
        <v>6910.17</v>
      </c>
      <c r="G9" s="118">
        <v>5616</v>
      </c>
      <c r="J9" s="104"/>
      <c r="K9" s="104"/>
      <c r="L9" s="104"/>
    </row>
    <row r="10" spans="1:12" ht="15">
      <c r="A10" s="106"/>
      <c r="B10" s="106" t="s">
        <v>224</v>
      </c>
      <c r="C10" s="118">
        <v>3665.38</v>
      </c>
      <c r="D10" s="118">
        <v>3508</v>
      </c>
      <c r="F10" s="118">
        <v>3284.95</v>
      </c>
      <c r="G10" s="118">
        <v>3203</v>
      </c>
      <c r="J10" s="104"/>
      <c r="K10" s="104"/>
      <c r="L10" s="104"/>
    </row>
    <row r="11" spans="1:12" ht="15">
      <c r="A11" s="106"/>
      <c r="B11" s="106" t="s">
        <v>0</v>
      </c>
      <c r="C11" s="118">
        <f>SUM(C8:C10)</f>
        <v>19081.22</v>
      </c>
      <c r="D11" s="118">
        <v>15896</v>
      </c>
      <c r="F11" s="118">
        <f>SUM(F8:F10)</f>
        <v>13699.470000000001</v>
      </c>
      <c r="G11" s="118">
        <v>13084</v>
      </c>
      <c r="J11" s="104"/>
      <c r="K11" s="104"/>
      <c r="L11" s="104"/>
    </row>
    <row r="12" spans="1:12" ht="15">
      <c r="A12" s="3" t="s">
        <v>226</v>
      </c>
      <c r="B12" s="3"/>
      <c r="C12" s="106"/>
      <c r="D12" s="106"/>
      <c r="F12" s="3"/>
      <c r="G12" s="3"/>
      <c r="J12" s="104"/>
      <c r="K12" s="104"/>
      <c r="L12" s="104"/>
    </row>
    <row r="13" spans="1:12" ht="15">
      <c r="A13" s="132" t="s">
        <v>221</v>
      </c>
      <c r="B13" s="106" t="s">
        <v>222</v>
      </c>
      <c r="C13" s="118">
        <v>2206.13</v>
      </c>
      <c r="D13" s="118">
        <v>2304</v>
      </c>
      <c r="F13" s="118">
        <v>1777.34</v>
      </c>
      <c r="G13" s="118">
        <v>1720</v>
      </c>
      <c r="J13" s="104"/>
      <c r="K13" s="104"/>
      <c r="L13" s="104"/>
    </row>
    <row r="14" spans="1:12" ht="15">
      <c r="A14" s="106"/>
      <c r="B14" s="106" t="s">
        <v>223</v>
      </c>
      <c r="C14" s="118">
        <v>2043.26</v>
      </c>
      <c r="D14" s="118">
        <v>1930</v>
      </c>
      <c r="F14" s="118">
        <v>1724.27</v>
      </c>
      <c r="G14" s="118">
        <v>1518</v>
      </c>
      <c r="J14" s="104"/>
      <c r="K14" s="104"/>
      <c r="L14" s="104"/>
    </row>
    <row r="15" spans="1:12" ht="15">
      <c r="A15" s="106"/>
      <c r="B15" s="106" t="s">
        <v>224</v>
      </c>
      <c r="C15" s="136">
        <v>124.12</v>
      </c>
      <c r="D15" s="106">
        <v>94</v>
      </c>
      <c r="F15" s="136">
        <v>170.11</v>
      </c>
      <c r="G15" s="106">
        <v>108</v>
      </c>
      <c r="J15" s="104"/>
      <c r="K15" s="104"/>
      <c r="L15" s="104"/>
    </row>
    <row r="16" spans="1:12" ht="15">
      <c r="A16" s="106"/>
      <c r="B16" s="106" t="s">
        <v>0</v>
      </c>
      <c r="C16" s="118">
        <f>SUM(C13:C15)</f>
        <v>4373.51</v>
      </c>
      <c r="D16" s="118">
        <v>4328</v>
      </c>
      <c r="F16" s="118">
        <f>SUM(F13:F15)</f>
        <v>3671.72</v>
      </c>
      <c r="G16" s="118">
        <v>3345</v>
      </c>
      <c r="J16" s="104"/>
      <c r="K16" s="104"/>
      <c r="L16" s="104"/>
    </row>
    <row r="17" spans="1:7" ht="15">
      <c r="A17" s="132" t="s">
        <v>225</v>
      </c>
      <c r="B17" s="106" t="s">
        <v>222</v>
      </c>
      <c r="C17" s="136">
        <v>120.71</v>
      </c>
      <c r="D17" s="106">
        <v>161</v>
      </c>
      <c r="F17" s="106">
        <v>77</v>
      </c>
      <c r="G17" s="106">
        <v>40</v>
      </c>
    </row>
    <row r="18" spans="1:7" ht="15">
      <c r="A18" s="106"/>
      <c r="B18" s="106" t="s">
        <v>223</v>
      </c>
      <c r="C18" s="136">
        <v>545.73</v>
      </c>
      <c r="D18" s="106">
        <v>209</v>
      </c>
      <c r="F18" s="136">
        <v>553.92</v>
      </c>
      <c r="G18" s="106">
        <v>177</v>
      </c>
    </row>
    <row r="19" spans="1:7" ht="15">
      <c r="A19" s="106"/>
      <c r="B19" s="106" t="s">
        <v>224</v>
      </c>
      <c r="C19" s="136">
        <v>42.15</v>
      </c>
      <c r="D19" s="106">
        <v>103</v>
      </c>
      <c r="F19" s="136">
        <v>45.19</v>
      </c>
      <c r="G19" s="106">
        <v>78</v>
      </c>
    </row>
    <row r="20" spans="1:7" ht="15">
      <c r="A20" s="106"/>
      <c r="B20" s="106" t="s">
        <v>0</v>
      </c>
      <c r="C20" s="136">
        <f>SUM(C17:C19)</f>
        <v>708.59</v>
      </c>
      <c r="D20" s="106">
        <v>473</v>
      </c>
      <c r="F20" s="136">
        <f>SUM(F17:F19)</f>
        <v>676.1099999999999</v>
      </c>
      <c r="G20" s="106">
        <v>295</v>
      </c>
    </row>
    <row r="21" spans="1:7" ht="15">
      <c r="A21" s="3" t="s">
        <v>227</v>
      </c>
      <c r="B21" s="3"/>
      <c r="C21" s="106"/>
      <c r="D21" s="106"/>
      <c r="F21" s="106"/>
      <c r="G21" s="106"/>
    </row>
    <row r="22" spans="1:7" ht="15">
      <c r="A22" s="132" t="s">
        <v>221</v>
      </c>
      <c r="B22" s="106" t="s">
        <v>222</v>
      </c>
      <c r="C22" s="136">
        <v>485.52</v>
      </c>
      <c r="D22" s="106">
        <v>596</v>
      </c>
      <c r="F22" s="136">
        <v>377.65</v>
      </c>
      <c r="G22" s="106">
        <v>544</v>
      </c>
    </row>
    <row r="23" spans="1:7" ht="15">
      <c r="A23" s="106"/>
      <c r="B23" s="106" t="s">
        <v>223</v>
      </c>
      <c r="C23" s="136">
        <v>751.82</v>
      </c>
      <c r="D23" s="106">
        <v>713</v>
      </c>
      <c r="F23" s="136">
        <v>705.02</v>
      </c>
      <c r="G23" s="106">
        <v>718</v>
      </c>
    </row>
    <row r="24" spans="1:7" ht="15">
      <c r="A24" s="106"/>
      <c r="B24" s="106" t="s">
        <v>224</v>
      </c>
      <c r="C24" s="136">
        <v>230.53</v>
      </c>
      <c r="D24" s="106">
        <v>167</v>
      </c>
      <c r="F24" s="136">
        <v>215.45</v>
      </c>
      <c r="G24" s="106">
        <v>233</v>
      </c>
    </row>
    <row r="25" spans="1:7" ht="15">
      <c r="A25" s="106"/>
      <c r="B25" s="106" t="s">
        <v>0</v>
      </c>
      <c r="C25" s="118">
        <f>SUM(C22:C24)</f>
        <v>1467.8700000000001</v>
      </c>
      <c r="D25" s="118">
        <v>1476</v>
      </c>
      <c r="F25" s="118">
        <f>SUM(F22:F24)</f>
        <v>1298.1200000000001</v>
      </c>
      <c r="G25" s="118">
        <v>1495</v>
      </c>
    </row>
    <row r="26" spans="1:7" ht="15">
      <c r="A26" s="132" t="s">
        <v>225</v>
      </c>
      <c r="B26" s="106" t="s">
        <v>222</v>
      </c>
      <c r="C26" s="136">
        <v>1232.57</v>
      </c>
      <c r="D26" s="118">
        <v>1694</v>
      </c>
      <c r="F26" s="136">
        <v>838.86</v>
      </c>
      <c r="G26" s="118">
        <v>1277</v>
      </c>
    </row>
    <row r="27" spans="1:7" ht="15">
      <c r="A27" s="106"/>
      <c r="B27" s="106" t="s">
        <v>223</v>
      </c>
      <c r="C27" s="136">
        <v>1060.09</v>
      </c>
      <c r="D27" s="118">
        <v>1392</v>
      </c>
      <c r="F27" s="136">
        <v>849.26</v>
      </c>
      <c r="G27" s="106">
        <v>948</v>
      </c>
    </row>
    <row r="28" spans="1:7" ht="15">
      <c r="A28" s="106"/>
      <c r="B28" s="106" t="s">
        <v>224</v>
      </c>
      <c r="C28" s="136">
        <v>169.87</v>
      </c>
      <c r="D28" s="106">
        <v>248</v>
      </c>
      <c r="F28" s="136">
        <v>160.49</v>
      </c>
      <c r="G28" s="106">
        <v>213</v>
      </c>
    </row>
    <row r="29" spans="1:7" ht="15">
      <c r="A29" s="106"/>
      <c r="B29" s="106" t="s">
        <v>0</v>
      </c>
      <c r="C29" s="118">
        <f>SUM(C26:C28)</f>
        <v>2462.5299999999997</v>
      </c>
      <c r="D29" s="118">
        <v>3334</v>
      </c>
      <c r="F29" s="118">
        <f>SUM(F26:F28)</f>
        <v>1848.61</v>
      </c>
      <c r="G29" s="118">
        <v>2438</v>
      </c>
    </row>
    <row r="30" spans="1:7" ht="15">
      <c r="A30" s="3" t="s">
        <v>38</v>
      </c>
      <c r="B30" s="106" t="s">
        <v>222</v>
      </c>
      <c r="C30" s="136">
        <v>35.04</v>
      </c>
      <c r="D30" s="106">
        <v>36</v>
      </c>
      <c r="F30" s="136">
        <v>32.8</v>
      </c>
      <c r="G30" s="106">
        <v>34</v>
      </c>
    </row>
    <row r="31" spans="1:7" ht="15">
      <c r="A31" s="106"/>
      <c r="B31" s="106" t="s">
        <v>223</v>
      </c>
      <c r="C31" s="136">
        <v>92.53</v>
      </c>
      <c r="D31" s="106">
        <v>215</v>
      </c>
      <c r="F31" s="136">
        <v>90.92</v>
      </c>
      <c r="G31" s="106">
        <v>186</v>
      </c>
    </row>
    <row r="32" spans="1:7" ht="15">
      <c r="A32" s="106"/>
      <c r="B32" s="106" t="s">
        <v>224</v>
      </c>
      <c r="C32" s="136">
        <v>67.73</v>
      </c>
      <c r="D32" s="106">
        <v>78</v>
      </c>
      <c r="F32" s="136">
        <v>65.15</v>
      </c>
      <c r="G32" s="106">
        <v>57</v>
      </c>
    </row>
    <row r="33" spans="1:11" ht="15">
      <c r="A33" s="106"/>
      <c r="B33" s="106" t="s">
        <v>0</v>
      </c>
      <c r="C33" s="136">
        <f>SUM(C30:C32)</f>
        <v>195.3</v>
      </c>
      <c r="D33" s="106">
        <v>329</v>
      </c>
      <c r="F33" s="136">
        <f>SUM(F30:F32)</f>
        <v>188.87</v>
      </c>
      <c r="G33" s="106">
        <v>278</v>
      </c>
      <c r="K33" s="34"/>
    </row>
    <row r="34" spans="1:7" ht="15">
      <c r="A34" s="3" t="s">
        <v>228</v>
      </c>
      <c r="B34" s="106" t="s">
        <v>222</v>
      </c>
      <c r="C34" s="118">
        <v>29849.64</v>
      </c>
      <c r="D34" s="118">
        <f>D4+D8+D13+D17+D22+D26+D30</f>
        <v>29888.482</v>
      </c>
      <c r="F34" s="118">
        <v>20111.49</v>
      </c>
      <c r="G34" s="118">
        <v>23227</v>
      </c>
    </row>
    <row r="35" spans="1:7" ht="15">
      <c r="A35" s="106"/>
      <c r="B35" s="106" t="s">
        <v>223</v>
      </c>
      <c r="C35" s="118">
        <v>46155.55</v>
      </c>
      <c r="D35" s="118">
        <v>36704</v>
      </c>
      <c r="F35" s="118">
        <v>30945.4</v>
      </c>
      <c r="G35" s="118">
        <v>28115</v>
      </c>
    </row>
    <row r="36" spans="1:7" ht="15">
      <c r="A36" s="106"/>
      <c r="B36" s="106" t="s">
        <v>224</v>
      </c>
      <c r="C36" s="118">
        <v>5439.79</v>
      </c>
      <c r="D36" s="118">
        <v>5109</v>
      </c>
      <c r="F36" s="118">
        <v>4883.05</v>
      </c>
      <c r="G36" s="118">
        <v>4763</v>
      </c>
    </row>
    <row r="37" spans="1:7" ht="15.75" thickBot="1">
      <c r="A37" s="112"/>
      <c r="B37" s="24" t="s">
        <v>0</v>
      </c>
      <c r="C37" s="137">
        <f>SUM(C34:C36)</f>
        <v>81444.98</v>
      </c>
      <c r="D37" s="137">
        <v>71701.482</v>
      </c>
      <c r="E37" s="137"/>
      <c r="F37" s="137">
        <f>SUM(F34:F36)</f>
        <v>55939.94</v>
      </c>
      <c r="G37" s="137">
        <v>56106</v>
      </c>
    </row>
  </sheetData>
  <sheetProtection/>
  <mergeCells count="4">
    <mergeCell ref="A1:A2"/>
    <mergeCell ref="B1:B2"/>
    <mergeCell ref="C1:D1"/>
    <mergeCell ref="F1:G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O33"/>
  <sheetViews>
    <sheetView workbookViewId="0" topLeftCell="A1">
      <selection activeCell="N38" sqref="N38"/>
    </sheetView>
  </sheetViews>
  <sheetFormatPr defaultColWidth="9.140625" defaultRowHeight="15"/>
  <cols>
    <col min="2" max="2" width="24.57421875" style="0" bestFit="1" customWidth="1"/>
  </cols>
  <sheetData>
    <row r="1" ht="15.75" thickBot="1"/>
    <row r="2" spans="2:11" ht="15.75" thickBot="1">
      <c r="B2" s="182" t="s">
        <v>25</v>
      </c>
      <c r="C2" s="157" t="s">
        <v>229</v>
      </c>
      <c r="D2" s="157"/>
      <c r="E2" s="157"/>
      <c r="F2" s="157" t="s">
        <v>296</v>
      </c>
      <c r="G2" s="157"/>
      <c r="H2" s="157"/>
      <c r="I2" s="157" t="s">
        <v>230</v>
      </c>
      <c r="J2" s="157"/>
      <c r="K2" s="157"/>
    </row>
    <row r="3" spans="2:11" ht="45">
      <c r="B3" s="183"/>
      <c r="C3" s="138" t="s">
        <v>28</v>
      </c>
      <c r="D3" s="138" t="s">
        <v>29</v>
      </c>
      <c r="E3" s="138" t="s">
        <v>30</v>
      </c>
      <c r="F3" s="138" t="s">
        <v>28</v>
      </c>
      <c r="G3" s="138" t="s">
        <v>29</v>
      </c>
      <c r="H3" s="138" t="s">
        <v>30</v>
      </c>
      <c r="I3" s="138" t="s">
        <v>28</v>
      </c>
      <c r="J3" s="138" t="s">
        <v>29</v>
      </c>
      <c r="K3" s="138" t="s">
        <v>30</v>
      </c>
    </row>
    <row r="4" spans="2:11" ht="15">
      <c r="B4" s="3" t="s">
        <v>0</v>
      </c>
      <c r="C4" s="104">
        <v>15489.58</v>
      </c>
      <c r="D4" s="104">
        <v>22813.43</v>
      </c>
      <c r="E4" s="104">
        <v>3014.05</v>
      </c>
      <c r="F4" s="104">
        <v>14360.06</v>
      </c>
      <c r="G4" s="104">
        <v>23342.12</v>
      </c>
      <c r="H4" s="104">
        <v>2425.74</v>
      </c>
      <c r="I4" s="4">
        <f>C4+F4</f>
        <v>29849.64</v>
      </c>
      <c r="J4" s="4">
        <f>D4+G4</f>
        <v>46155.55</v>
      </c>
      <c r="K4" s="4">
        <f>E4+H4</f>
        <v>5439.79</v>
      </c>
    </row>
    <row r="5" spans="2:12" ht="15">
      <c r="B5" s="139" t="s">
        <v>221</v>
      </c>
      <c r="C5" s="106"/>
      <c r="D5" s="106"/>
      <c r="E5" s="106"/>
      <c r="F5" s="106"/>
      <c r="G5" s="106"/>
      <c r="H5" s="106"/>
      <c r="I5" s="106"/>
      <c r="J5" s="4"/>
      <c r="K5" s="4"/>
      <c r="L5" s="34"/>
    </row>
    <row r="6" spans="2:11" ht="15">
      <c r="B6" s="106" t="s">
        <v>231</v>
      </c>
      <c r="C6" s="104">
        <v>10796.57</v>
      </c>
      <c r="D6" s="104">
        <v>14957.67</v>
      </c>
      <c r="E6" s="104">
        <v>561.18</v>
      </c>
      <c r="F6" s="104">
        <v>11022.9</v>
      </c>
      <c r="G6" s="104">
        <v>15238.8</v>
      </c>
      <c r="H6" s="104">
        <v>578.83</v>
      </c>
      <c r="I6" s="107">
        <f aca="true" t="shared" si="0" ref="I6:K8">C6+F6</f>
        <v>21819.47</v>
      </c>
      <c r="J6" s="4">
        <f t="shared" si="0"/>
        <v>30196.47</v>
      </c>
      <c r="K6" s="4">
        <f t="shared" si="0"/>
        <v>1140.01</v>
      </c>
    </row>
    <row r="7" spans="2:11" ht="15">
      <c r="B7" s="106" t="s">
        <v>33</v>
      </c>
      <c r="C7" s="104">
        <v>1336.07</v>
      </c>
      <c r="D7" s="104">
        <v>1142.21</v>
      </c>
      <c r="E7" s="104">
        <v>87.9</v>
      </c>
      <c r="F7" s="104">
        <v>870.06</v>
      </c>
      <c r="G7" s="104">
        <v>901.05</v>
      </c>
      <c r="H7" s="104">
        <v>36.23</v>
      </c>
      <c r="I7" s="107">
        <f t="shared" si="0"/>
        <v>2206.13</v>
      </c>
      <c r="J7" s="4">
        <f t="shared" si="0"/>
        <v>2043.26</v>
      </c>
      <c r="K7" s="4">
        <f t="shared" si="0"/>
        <v>124.13</v>
      </c>
    </row>
    <row r="8" spans="2:11" ht="15">
      <c r="B8" s="106" t="s">
        <v>34</v>
      </c>
      <c r="C8" s="104">
        <v>250.61</v>
      </c>
      <c r="D8" s="104">
        <v>414.8</v>
      </c>
      <c r="E8" s="104">
        <v>125.08</v>
      </c>
      <c r="F8" s="104">
        <v>234.91</v>
      </c>
      <c r="G8" s="104">
        <v>337.03</v>
      </c>
      <c r="H8" s="104">
        <v>105.45</v>
      </c>
      <c r="I8" s="107">
        <f t="shared" si="0"/>
        <v>485.52</v>
      </c>
      <c r="J8" s="4">
        <f t="shared" si="0"/>
        <v>751.8299999999999</v>
      </c>
      <c r="K8" s="4">
        <f t="shared" si="0"/>
        <v>230.53</v>
      </c>
    </row>
    <row r="9" spans="2:11" ht="15">
      <c r="B9" s="139" t="s">
        <v>225</v>
      </c>
      <c r="C9" s="106"/>
      <c r="D9" s="106"/>
      <c r="E9" s="106"/>
      <c r="F9" s="106"/>
      <c r="G9" s="106"/>
      <c r="H9" s="106"/>
      <c r="I9" s="107"/>
      <c r="J9" s="4"/>
      <c r="K9" s="4"/>
    </row>
    <row r="10" spans="2:11" ht="15">
      <c r="B10" s="106" t="s">
        <v>232</v>
      </c>
      <c r="C10" s="104">
        <v>2384.12</v>
      </c>
      <c r="D10" s="104">
        <v>5190.74</v>
      </c>
      <c r="E10" s="104">
        <v>2074.67</v>
      </c>
      <c r="F10" s="104">
        <v>1566.08</v>
      </c>
      <c r="G10" s="104">
        <v>6274.9</v>
      </c>
      <c r="H10" s="104">
        <v>1590.71</v>
      </c>
      <c r="I10" s="107">
        <f aca="true" t="shared" si="1" ref="I10:K13">C10+F10</f>
        <v>3950.2</v>
      </c>
      <c r="J10" s="4">
        <f t="shared" si="1"/>
        <v>11465.64</v>
      </c>
      <c r="K10" s="4">
        <f t="shared" si="1"/>
        <v>3665.38</v>
      </c>
    </row>
    <row r="11" spans="2:11" ht="15">
      <c r="B11" s="106" t="s">
        <v>36</v>
      </c>
      <c r="C11" s="104">
        <v>43.09</v>
      </c>
      <c r="D11" s="104">
        <v>401.41</v>
      </c>
      <c r="E11" s="104">
        <v>28.14</v>
      </c>
      <c r="F11" s="104">
        <v>77.62</v>
      </c>
      <c r="G11" s="104">
        <v>144.31</v>
      </c>
      <c r="H11" s="104">
        <v>14.01</v>
      </c>
      <c r="I11" s="107">
        <f t="shared" si="1"/>
        <v>120.71000000000001</v>
      </c>
      <c r="J11" s="4">
        <f t="shared" si="1"/>
        <v>545.72</v>
      </c>
      <c r="K11" s="4">
        <f t="shared" si="1"/>
        <v>42.15</v>
      </c>
    </row>
    <row r="12" spans="2:11" ht="15">
      <c r="B12" s="106" t="s">
        <v>37</v>
      </c>
      <c r="C12" s="104">
        <v>658.47</v>
      </c>
      <c r="D12" s="104">
        <v>655.93</v>
      </c>
      <c r="E12" s="104">
        <v>90.02</v>
      </c>
      <c r="F12" s="104">
        <v>574.1</v>
      </c>
      <c r="G12" s="104">
        <v>404.17</v>
      </c>
      <c r="H12" s="104">
        <v>79.85</v>
      </c>
      <c r="I12" s="107">
        <f t="shared" si="1"/>
        <v>1232.5700000000002</v>
      </c>
      <c r="J12" s="4">
        <f t="shared" si="1"/>
        <v>1060.1</v>
      </c>
      <c r="K12" s="4">
        <f t="shared" si="1"/>
        <v>169.87</v>
      </c>
    </row>
    <row r="13" spans="2:11" ht="15.75" thickBot="1">
      <c r="B13" s="140" t="s">
        <v>38</v>
      </c>
      <c r="C13" s="141">
        <v>20.66</v>
      </c>
      <c r="D13" s="141">
        <v>50.68</v>
      </c>
      <c r="E13" s="141">
        <v>47.07</v>
      </c>
      <c r="F13" s="141">
        <v>14.39</v>
      </c>
      <c r="G13" s="141">
        <v>41.85</v>
      </c>
      <c r="H13" s="141">
        <v>20.67</v>
      </c>
      <c r="I13" s="113">
        <f t="shared" si="1"/>
        <v>35.05</v>
      </c>
      <c r="J13" s="142">
        <f t="shared" si="1"/>
        <v>92.53</v>
      </c>
      <c r="K13" s="142">
        <f t="shared" si="1"/>
        <v>67.74000000000001</v>
      </c>
    </row>
    <row r="15" spans="2:7" ht="15">
      <c r="B15" s="52"/>
      <c r="C15" s="52"/>
      <c r="D15" s="52"/>
      <c r="E15" s="52"/>
      <c r="F15" s="52"/>
      <c r="G15" s="52"/>
    </row>
    <row r="16" spans="2:10" ht="15">
      <c r="B16" s="143"/>
      <c r="C16" s="143"/>
      <c r="D16" s="143"/>
      <c r="E16" s="143"/>
      <c r="F16" s="143"/>
      <c r="G16" s="143"/>
      <c r="H16" s="104"/>
      <c r="I16" s="104"/>
      <c r="J16" s="104"/>
    </row>
    <row r="17" spans="2:10" ht="15">
      <c r="B17" s="143"/>
      <c r="C17" s="143"/>
      <c r="D17" s="143"/>
      <c r="E17" s="143"/>
      <c r="F17" s="143"/>
      <c r="G17" s="143"/>
      <c r="H17" s="104"/>
      <c r="I17" s="104"/>
      <c r="J17" s="34"/>
    </row>
    <row r="18" spans="2:9" ht="15">
      <c r="B18" s="143"/>
      <c r="C18" s="143"/>
      <c r="D18" s="143"/>
      <c r="E18" s="143"/>
      <c r="F18" s="143"/>
      <c r="G18" s="143"/>
      <c r="H18" s="104"/>
      <c r="I18" s="104"/>
    </row>
    <row r="19" spans="2:10" ht="15">
      <c r="B19" s="143"/>
      <c r="C19" s="143"/>
      <c r="D19" s="143"/>
      <c r="E19" s="143"/>
      <c r="F19" s="143"/>
      <c r="G19" s="143"/>
      <c r="H19" s="104"/>
      <c r="I19" s="104"/>
      <c r="J19" s="34"/>
    </row>
    <row r="20" spans="2:10" ht="15">
      <c r="B20" s="143"/>
      <c r="C20" s="143"/>
      <c r="D20" s="143"/>
      <c r="E20" s="143"/>
      <c r="F20" s="143"/>
      <c r="G20" s="52"/>
      <c r="J20" s="34"/>
    </row>
    <row r="21" spans="2:10" ht="15">
      <c r="B21" s="143"/>
      <c r="C21" s="143"/>
      <c r="D21" s="143"/>
      <c r="E21" s="143"/>
      <c r="F21" s="143"/>
      <c r="G21" s="143"/>
      <c r="H21" s="104"/>
      <c r="I21" s="104"/>
      <c r="J21" s="34"/>
    </row>
    <row r="22" spans="2:9" ht="15">
      <c r="B22" s="143"/>
      <c r="C22" s="143"/>
      <c r="D22" s="143"/>
      <c r="E22" s="143"/>
      <c r="F22" s="143"/>
      <c r="G22" s="143"/>
      <c r="H22" s="104"/>
      <c r="I22" s="104"/>
    </row>
    <row r="23" spans="2:9" ht="15">
      <c r="B23" s="143"/>
      <c r="C23" s="143"/>
      <c r="D23" s="143"/>
      <c r="E23" s="143"/>
      <c r="F23" s="143"/>
      <c r="G23" s="143"/>
      <c r="H23" s="104"/>
      <c r="I23" s="104"/>
    </row>
    <row r="24" spans="2:9" ht="15">
      <c r="B24" s="143"/>
      <c r="C24" s="143"/>
      <c r="D24" s="143"/>
      <c r="E24" s="143"/>
      <c r="F24" s="143"/>
      <c r="G24" s="143"/>
      <c r="H24" s="104"/>
      <c r="I24" s="104"/>
    </row>
    <row r="25" spans="2:9" ht="15">
      <c r="B25" s="143"/>
      <c r="C25" s="143"/>
      <c r="D25" s="143"/>
      <c r="E25" s="143"/>
      <c r="F25" s="143"/>
      <c r="G25" s="143"/>
      <c r="H25" s="104"/>
      <c r="I25" s="104"/>
    </row>
    <row r="26" spans="2:9" ht="15">
      <c r="B26" s="143"/>
      <c r="C26" s="143"/>
      <c r="D26" s="143"/>
      <c r="E26" s="143"/>
      <c r="F26" s="143"/>
      <c r="G26" s="143"/>
      <c r="H26" s="104"/>
      <c r="I26" s="104"/>
    </row>
    <row r="27" spans="2:9" ht="15">
      <c r="B27" s="143"/>
      <c r="C27" s="143"/>
      <c r="D27" s="143"/>
      <c r="E27" s="143"/>
      <c r="F27" s="143"/>
      <c r="G27" s="143"/>
      <c r="H27" s="104"/>
      <c r="I27" s="104"/>
    </row>
    <row r="28" spans="2:9" ht="15">
      <c r="B28" s="143"/>
      <c r="C28" s="143"/>
      <c r="D28" s="143"/>
      <c r="E28" s="143"/>
      <c r="F28" s="143"/>
      <c r="G28" s="143"/>
      <c r="H28" s="104"/>
      <c r="I28" s="104"/>
    </row>
    <row r="29" spans="2:7" ht="15">
      <c r="B29" s="143"/>
      <c r="C29" s="143"/>
      <c r="D29" s="143"/>
      <c r="E29" s="143"/>
      <c r="F29" s="143"/>
      <c r="G29" s="52"/>
    </row>
    <row r="30" spans="2:7" ht="15">
      <c r="B30" s="143"/>
      <c r="C30" s="143"/>
      <c r="D30" s="143"/>
      <c r="E30" s="143"/>
      <c r="F30" s="143"/>
      <c r="G30" s="52"/>
    </row>
    <row r="31" spans="2:6" ht="15">
      <c r="B31" s="143"/>
      <c r="C31" s="143"/>
      <c r="D31" s="143"/>
      <c r="E31" s="143"/>
      <c r="F31" s="143"/>
    </row>
    <row r="32" spans="2:7" ht="15">
      <c r="B32" s="143"/>
      <c r="C32" s="143"/>
      <c r="D32" s="143"/>
      <c r="E32" s="143"/>
      <c r="F32" s="143"/>
      <c r="G32" s="52"/>
    </row>
    <row r="33" spans="3:15" ht="15">
      <c r="C33" s="52"/>
      <c r="D33" s="52"/>
      <c r="E33" s="52"/>
      <c r="F33" s="52"/>
      <c r="G33" s="52"/>
      <c r="O33" s="29"/>
    </row>
  </sheetData>
  <sheetProtection/>
  <mergeCells count="4">
    <mergeCell ref="B2:B3"/>
    <mergeCell ref="C2:E2"/>
    <mergeCell ref="F2:H2"/>
    <mergeCell ref="I2:K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G47" sqref="G47"/>
    </sheetView>
  </sheetViews>
  <sheetFormatPr defaultColWidth="9.140625" defaultRowHeight="15"/>
  <cols>
    <col min="1" max="1" width="18.8515625" style="0" customWidth="1"/>
    <col min="2" max="2" width="26.140625" style="0" customWidth="1"/>
  </cols>
  <sheetData>
    <row r="1" spans="1:7" ht="15.75" thickBot="1">
      <c r="A1" s="134" t="s">
        <v>233</v>
      </c>
      <c r="B1" s="108" t="s">
        <v>219</v>
      </c>
      <c r="C1" s="108"/>
      <c r="D1" s="108"/>
      <c r="E1" s="108" t="s">
        <v>7</v>
      </c>
      <c r="F1" s="108"/>
      <c r="G1" s="108"/>
    </row>
    <row r="2" spans="1:7" ht="15">
      <c r="A2" s="187"/>
      <c r="B2" s="184" t="s">
        <v>28</v>
      </c>
      <c r="C2" s="138" t="s">
        <v>234</v>
      </c>
      <c r="D2" s="184" t="s">
        <v>30</v>
      </c>
      <c r="E2" s="184" t="s">
        <v>28</v>
      </c>
      <c r="F2" s="184" t="s">
        <v>29</v>
      </c>
      <c r="G2" s="184" t="s">
        <v>30</v>
      </c>
    </row>
    <row r="3" spans="1:7" ht="15">
      <c r="A3" s="187"/>
      <c r="B3" s="185"/>
      <c r="C3" s="138" t="s">
        <v>235</v>
      </c>
      <c r="D3" s="185"/>
      <c r="E3" s="185"/>
      <c r="F3" s="185"/>
      <c r="G3" s="185"/>
    </row>
    <row r="4" spans="1:7" ht="15">
      <c r="A4" s="187"/>
      <c r="B4" s="185"/>
      <c r="C4" s="138" t="s">
        <v>236</v>
      </c>
      <c r="D4" s="185"/>
      <c r="E4" s="185"/>
      <c r="F4" s="185"/>
      <c r="G4" s="185"/>
    </row>
    <row r="5" spans="1:7" ht="15.75" thickBot="1">
      <c r="A5" s="187"/>
      <c r="B5" s="186"/>
      <c r="C5" s="116" t="s">
        <v>237</v>
      </c>
      <c r="D5" s="186"/>
      <c r="E5" s="186"/>
      <c r="F5" s="186"/>
      <c r="G5" s="186"/>
    </row>
    <row r="6" spans="1:9" ht="15">
      <c r="A6" s="3" t="s">
        <v>31</v>
      </c>
      <c r="B6" s="117">
        <v>29596</v>
      </c>
      <c r="C6" s="117">
        <v>45749</v>
      </c>
      <c r="D6" s="117">
        <v>4925</v>
      </c>
      <c r="E6" s="144">
        <v>19859</v>
      </c>
      <c r="F6" s="144">
        <v>30535</v>
      </c>
      <c r="G6" s="144">
        <v>4389</v>
      </c>
      <c r="I6" s="34"/>
    </row>
    <row r="7" spans="1:7" ht="15">
      <c r="A7" s="106" t="s">
        <v>238</v>
      </c>
      <c r="B7" s="118">
        <v>6866</v>
      </c>
      <c r="C7" s="118">
        <v>17795</v>
      </c>
      <c r="D7" s="118">
        <v>2111</v>
      </c>
      <c r="E7" s="118">
        <v>4761</v>
      </c>
      <c r="F7" s="118">
        <v>11764</v>
      </c>
      <c r="G7" s="118">
        <v>1765</v>
      </c>
    </row>
    <row r="8" spans="1:7" ht="15">
      <c r="A8" s="106" t="s">
        <v>242</v>
      </c>
      <c r="B8" s="118">
        <v>1078</v>
      </c>
      <c r="C8" s="118">
        <v>434</v>
      </c>
      <c r="D8" s="118">
        <v>450</v>
      </c>
      <c r="E8" s="118">
        <v>733</v>
      </c>
      <c r="F8" s="118">
        <v>380</v>
      </c>
      <c r="G8" s="118">
        <v>288</v>
      </c>
    </row>
    <row r="9" spans="1:7" ht="15">
      <c r="A9" s="106" t="s">
        <v>247</v>
      </c>
      <c r="B9" s="118">
        <v>86</v>
      </c>
      <c r="C9" s="118">
        <v>701</v>
      </c>
      <c r="D9" s="118">
        <v>27</v>
      </c>
      <c r="E9" s="118">
        <v>109</v>
      </c>
      <c r="F9" s="118">
        <v>502</v>
      </c>
      <c r="G9" s="118">
        <v>28</v>
      </c>
    </row>
    <row r="10" spans="1:7" ht="15">
      <c r="A10" s="106" t="s">
        <v>241</v>
      </c>
      <c r="B10" s="118">
        <v>1128</v>
      </c>
      <c r="C10" s="118">
        <v>3851</v>
      </c>
      <c r="D10" s="118">
        <v>141</v>
      </c>
      <c r="E10" s="118">
        <v>694</v>
      </c>
      <c r="F10" s="118">
        <v>2371</v>
      </c>
      <c r="G10" s="118">
        <v>157</v>
      </c>
    </row>
    <row r="11" spans="1:7" ht="15">
      <c r="A11" s="106" t="s">
        <v>245</v>
      </c>
      <c r="B11" s="118">
        <v>393</v>
      </c>
      <c r="C11" s="118">
        <v>546</v>
      </c>
      <c r="D11" s="118">
        <v>264</v>
      </c>
      <c r="E11" s="118">
        <v>311</v>
      </c>
      <c r="F11" s="118">
        <v>495</v>
      </c>
      <c r="G11" s="118">
        <v>181</v>
      </c>
    </row>
    <row r="12" spans="1:7" ht="15">
      <c r="A12" s="106" t="s">
        <v>252</v>
      </c>
      <c r="B12" s="118">
        <v>239</v>
      </c>
      <c r="C12" s="118">
        <v>250</v>
      </c>
      <c r="D12" s="118">
        <v>82</v>
      </c>
      <c r="E12" s="118">
        <v>134</v>
      </c>
      <c r="F12" s="118">
        <v>244</v>
      </c>
      <c r="G12" s="118">
        <v>56</v>
      </c>
    </row>
    <row r="13" spans="1:7" ht="15">
      <c r="A13" s="106" t="s">
        <v>297</v>
      </c>
      <c r="B13" s="118">
        <v>89</v>
      </c>
      <c r="C13" s="118">
        <v>199</v>
      </c>
      <c r="D13" s="118">
        <v>5</v>
      </c>
      <c r="E13" s="118">
        <v>75</v>
      </c>
      <c r="F13" s="118">
        <v>116</v>
      </c>
      <c r="G13" s="118">
        <v>11</v>
      </c>
    </row>
    <row r="14" spans="1:7" ht="15">
      <c r="A14" s="106" t="s">
        <v>298</v>
      </c>
      <c r="B14" s="118">
        <v>19</v>
      </c>
      <c r="C14" s="118">
        <v>51</v>
      </c>
      <c r="D14" s="118">
        <v>38</v>
      </c>
      <c r="E14" s="118">
        <v>12</v>
      </c>
      <c r="F14" s="118">
        <v>30</v>
      </c>
      <c r="G14" s="118">
        <v>36</v>
      </c>
    </row>
    <row r="15" spans="1:7" ht="15">
      <c r="A15" s="106" t="s">
        <v>299</v>
      </c>
      <c r="B15" s="118">
        <v>61</v>
      </c>
      <c r="C15" s="118">
        <v>875</v>
      </c>
      <c r="D15" s="118">
        <v>230</v>
      </c>
      <c r="E15" s="118">
        <v>69</v>
      </c>
      <c r="F15" s="118">
        <v>664</v>
      </c>
      <c r="G15" s="118">
        <v>203</v>
      </c>
    </row>
    <row r="16" spans="1:7" ht="15">
      <c r="A16" s="106" t="s">
        <v>240</v>
      </c>
      <c r="B16" s="118">
        <v>4535</v>
      </c>
      <c r="C16" s="118">
        <v>9381</v>
      </c>
      <c r="D16" s="118">
        <v>480</v>
      </c>
      <c r="E16" s="118">
        <v>2694</v>
      </c>
      <c r="F16" s="118">
        <v>5172</v>
      </c>
      <c r="G16" s="118">
        <v>437</v>
      </c>
    </row>
    <row r="17" spans="1:7" ht="15">
      <c r="A17" s="106" t="s">
        <v>300</v>
      </c>
      <c r="B17" s="118">
        <v>119</v>
      </c>
      <c r="C17" s="118">
        <v>75</v>
      </c>
      <c r="D17" s="118">
        <v>15</v>
      </c>
      <c r="E17" s="118">
        <v>121</v>
      </c>
      <c r="F17" s="118">
        <v>72</v>
      </c>
      <c r="G17" s="118">
        <v>21</v>
      </c>
    </row>
    <row r="18" spans="1:7" ht="15">
      <c r="A18" s="106" t="s">
        <v>239</v>
      </c>
      <c r="B18" s="118">
        <v>12070</v>
      </c>
      <c r="C18" s="118">
        <v>8735</v>
      </c>
      <c r="D18" s="118">
        <v>627</v>
      </c>
      <c r="E18" s="118">
        <v>7656</v>
      </c>
      <c r="F18" s="118">
        <v>6517</v>
      </c>
      <c r="G18" s="118">
        <v>656</v>
      </c>
    </row>
    <row r="19" spans="1:7" ht="15">
      <c r="A19" s="106" t="s">
        <v>246</v>
      </c>
      <c r="B19" s="118">
        <v>847</v>
      </c>
      <c r="C19" s="118">
        <v>56</v>
      </c>
      <c r="D19" s="118">
        <v>12</v>
      </c>
      <c r="E19" s="118">
        <v>733</v>
      </c>
      <c r="F19" s="118">
        <v>66</v>
      </c>
      <c r="G19" s="118">
        <v>50</v>
      </c>
    </row>
    <row r="20" spans="1:7" ht="15">
      <c r="A20" s="106" t="s">
        <v>243</v>
      </c>
      <c r="B20" s="118">
        <v>541</v>
      </c>
      <c r="C20" s="118">
        <v>680</v>
      </c>
      <c r="D20" s="118">
        <v>53</v>
      </c>
      <c r="E20" s="118">
        <v>427</v>
      </c>
      <c r="F20" s="118">
        <v>510</v>
      </c>
      <c r="G20" s="118">
        <v>99</v>
      </c>
    </row>
    <row r="21" spans="1:7" ht="15">
      <c r="A21" s="106" t="s">
        <v>244</v>
      </c>
      <c r="B21" s="118">
        <v>386</v>
      </c>
      <c r="C21" s="118">
        <v>289</v>
      </c>
      <c r="D21" s="118">
        <v>10</v>
      </c>
      <c r="E21" s="118">
        <v>259</v>
      </c>
      <c r="F21" s="118">
        <v>210</v>
      </c>
      <c r="G21" s="118">
        <v>15</v>
      </c>
    </row>
    <row r="22" spans="1:7" ht="15">
      <c r="A22" s="106" t="s">
        <v>250</v>
      </c>
      <c r="B22" s="118">
        <v>229</v>
      </c>
      <c r="C22" s="118">
        <v>259</v>
      </c>
      <c r="D22" s="118">
        <v>54</v>
      </c>
      <c r="E22" s="118">
        <v>215</v>
      </c>
      <c r="F22" s="118">
        <v>186</v>
      </c>
      <c r="G22" s="118">
        <v>63</v>
      </c>
    </row>
    <row r="23" spans="1:7" ht="15">
      <c r="A23" s="106" t="s">
        <v>248</v>
      </c>
      <c r="B23" s="118">
        <v>53</v>
      </c>
      <c r="C23" s="118">
        <v>842</v>
      </c>
      <c r="D23" s="118">
        <v>66</v>
      </c>
      <c r="E23" s="118">
        <v>45</v>
      </c>
      <c r="F23" s="118">
        <v>664</v>
      </c>
      <c r="G23" s="118">
        <v>63</v>
      </c>
    </row>
    <row r="24" spans="1:7" ht="15">
      <c r="A24" s="106" t="s">
        <v>251</v>
      </c>
      <c r="B24" s="118">
        <v>227</v>
      </c>
      <c r="C24" s="118">
        <v>196</v>
      </c>
      <c r="D24" s="118">
        <v>78</v>
      </c>
      <c r="E24" s="118">
        <v>265</v>
      </c>
      <c r="F24" s="118">
        <v>165</v>
      </c>
      <c r="G24" s="118">
        <v>81</v>
      </c>
    </row>
    <row r="25" spans="1:7" ht="15">
      <c r="A25" s="106" t="s">
        <v>301</v>
      </c>
      <c r="B25" s="118">
        <v>6</v>
      </c>
      <c r="C25" s="118">
        <v>13</v>
      </c>
      <c r="D25" s="118">
        <v>1</v>
      </c>
      <c r="E25" s="118">
        <v>11</v>
      </c>
      <c r="F25" s="118">
        <v>8</v>
      </c>
      <c r="G25" s="118">
        <v>3</v>
      </c>
    </row>
    <row r="26" spans="1:7" ht="15">
      <c r="A26" s="106" t="s">
        <v>302</v>
      </c>
      <c r="B26" s="118">
        <v>386</v>
      </c>
      <c r="C26" s="118">
        <v>48</v>
      </c>
      <c r="D26" s="118">
        <v>63</v>
      </c>
      <c r="E26" s="118">
        <v>316</v>
      </c>
      <c r="F26" s="118">
        <v>64</v>
      </c>
      <c r="G26" s="118">
        <v>91</v>
      </c>
    </row>
    <row r="27" spans="1:7" ht="15.75" thickBot="1">
      <c r="A27" s="145" t="s">
        <v>249</v>
      </c>
      <c r="B27" s="115">
        <v>238</v>
      </c>
      <c r="C27" s="115">
        <v>475</v>
      </c>
      <c r="D27" s="115">
        <v>118</v>
      </c>
      <c r="E27" s="115">
        <v>219</v>
      </c>
      <c r="F27" s="115">
        <v>332</v>
      </c>
      <c r="G27" s="115">
        <v>83</v>
      </c>
    </row>
    <row r="29" spans="1:7" ht="15">
      <c r="A29" t="s">
        <v>73</v>
      </c>
      <c r="B29" s="34"/>
      <c r="C29" s="34"/>
      <c r="D29" s="34"/>
      <c r="E29" s="34"/>
      <c r="F29" s="34"/>
      <c r="G29" s="34"/>
    </row>
    <row r="30" spans="1:7" ht="15">
      <c r="A30" t="s">
        <v>71</v>
      </c>
      <c r="B30" s="34"/>
      <c r="C30" s="34"/>
      <c r="D30" s="34"/>
      <c r="E30" s="34"/>
      <c r="F30" s="34"/>
      <c r="G30" s="34"/>
    </row>
    <row r="31" ht="15">
      <c r="A31" t="s">
        <v>303</v>
      </c>
    </row>
    <row r="32" spans="1:5" ht="15">
      <c r="A32" t="s">
        <v>304</v>
      </c>
      <c r="B32" s="34"/>
      <c r="C32" s="34"/>
      <c r="D32" s="34"/>
      <c r="E32" s="34"/>
    </row>
    <row r="33" ht="15">
      <c r="D33" s="34"/>
    </row>
    <row r="34" ht="15">
      <c r="D34" s="34"/>
    </row>
  </sheetData>
  <sheetProtection/>
  <mergeCells count="8">
    <mergeCell ref="F2:F5"/>
    <mergeCell ref="G2:G5"/>
    <mergeCell ref="A1:A5"/>
    <mergeCell ref="B1:D1"/>
    <mergeCell ref="E1:G1"/>
    <mergeCell ref="B2:B5"/>
    <mergeCell ref="D2:D5"/>
    <mergeCell ref="E2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K44" sqref="K44"/>
    </sheetView>
  </sheetViews>
  <sheetFormatPr defaultColWidth="9.140625" defaultRowHeight="15"/>
  <sheetData>
    <row r="1" spans="1:5" ht="22.5" customHeight="1">
      <c r="A1" s="188" t="s">
        <v>253</v>
      </c>
      <c r="B1" s="50" t="s">
        <v>254</v>
      </c>
      <c r="C1" s="189" t="s">
        <v>29</v>
      </c>
      <c r="D1" s="189" t="s">
        <v>30</v>
      </c>
      <c r="E1" s="189" t="s">
        <v>255</v>
      </c>
    </row>
    <row r="2" spans="1:5" ht="15.75" thickBot="1">
      <c r="A2" s="135"/>
      <c r="B2" s="51" t="s">
        <v>237</v>
      </c>
      <c r="C2" s="190"/>
      <c r="D2" s="190"/>
      <c r="E2" s="190"/>
    </row>
    <row r="3" spans="1:5" ht="15">
      <c r="A3" s="3" t="s">
        <v>31</v>
      </c>
      <c r="B3" s="146">
        <v>29850</v>
      </c>
      <c r="C3" s="146">
        <v>46156</v>
      </c>
      <c r="D3" s="146">
        <v>5440</v>
      </c>
      <c r="E3" s="146">
        <v>81445</v>
      </c>
    </row>
    <row r="4" spans="1:5" ht="15">
      <c r="A4" s="106" t="s">
        <v>256</v>
      </c>
      <c r="B4" s="147">
        <v>20745</v>
      </c>
      <c r="C4" s="147">
        <v>38278</v>
      </c>
      <c r="D4" s="147">
        <v>3220</v>
      </c>
      <c r="E4" s="147">
        <v>62243</v>
      </c>
    </row>
    <row r="5" spans="1:5" ht="15">
      <c r="A5" s="106" t="s">
        <v>257</v>
      </c>
      <c r="B5" s="147">
        <v>434</v>
      </c>
      <c r="C5" s="147">
        <v>2557</v>
      </c>
      <c r="D5" s="147">
        <v>603</v>
      </c>
      <c r="E5" s="147">
        <v>3593</v>
      </c>
    </row>
    <row r="6" spans="1:5" ht="15">
      <c r="A6" s="106" t="s">
        <v>258</v>
      </c>
      <c r="B6" s="147">
        <v>2814</v>
      </c>
      <c r="C6" s="147">
        <v>3137</v>
      </c>
      <c r="D6" s="147">
        <v>1107</v>
      </c>
      <c r="E6" s="147">
        <v>7058</v>
      </c>
    </row>
    <row r="7" spans="1:5" ht="15">
      <c r="A7" s="132" t="s">
        <v>259</v>
      </c>
      <c r="B7" s="147">
        <v>2811</v>
      </c>
      <c r="C7" s="147">
        <v>3086</v>
      </c>
      <c r="D7" s="147">
        <v>1044</v>
      </c>
      <c r="E7" s="147">
        <v>6941</v>
      </c>
    </row>
    <row r="8" spans="1:5" ht="15">
      <c r="A8" s="106" t="s">
        <v>260</v>
      </c>
      <c r="B8" s="147">
        <v>5842</v>
      </c>
      <c r="C8" s="147">
        <v>1398</v>
      </c>
      <c r="D8" s="147">
        <v>363</v>
      </c>
      <c r="E8" s="147">
        <v>7603</v>
      </c>
    </row>
    <row r="9" spans="1:5" ht="15">
      <c r="A9" s="132" t="s">
        <v>261</v>
      </c>
      <c r="B9" s="147">
        <v>5842</v>
      </c>
      <c r="C9" s="147">
        <v>1386</v>
      </c>
      <c r="D9" s="147">
        <v>361</v>
      </c>
      <c r="E9" s="147">
        <v>7589</v>
      </c>
    </row>
    <row r="10" spans="1:5" ht="15">
      <c r="A10" s="106" t="s">
        <v>262</v>
      </c>
      <c r="B10" s="147">
        <v>9</v>
      </c>
      <c r="C10" s="147">
        <v>401</v>
      </c>
      <c r="D10" s="147">
        <v>137</v>
      </c>
      <c r="E10" s="147">
        <v>548</v>
      </c>
    </row>
    <row r="11" spans="1:5" ht="15.75" thickBot="1">
      <c r="A11" s="112" t="s">
        <v>263</v>
      </c>
      <c r="B11" s="148">
        <v>6</v>
      </c>
      <c r="C11" s="148">
        <v>386</v>
      </c>
      <c r="D11" s="148">
        <v>10</v>
      </c>
      <c r="E11" s="148">
        <v>401</v>
      </c>
    </row>
    <row r="16" spans="2:6" ht="15">
      <c r="B16" s="149"/>
      <c r="C16" s="149"/>
      <c r="D16" s="149"/>
      <c r="E16" s="149"/>
      <c r="F16" s="150"/>
    </row>
    <row r="17" ht="15">
      <c r="B17" s="151"/>
    </row>
    <row r="18" ht="15">
      <c r="B18" s="149"/>
    </row>
    <row r="19" ht="15">
      <c r="B19" s="149"/>
    </row>
    <row r="20" ht="15">
      <c r="B20" s="149"/>
    </row>
    <row r="21" ht="15">
      <c r="B21" s="149"/>
    </row>
    <row r="22" ht="15">
      <c r="B22" s="149"/>
    </row>
    <row r="23" ht="15">
      <c r="B23" s="149"/>
    </row>
    <row r="24" ht="15">
      <c r="B24" s="149"/>
    </row>
    <row r="25" ht="15">
      <c r="B25" s="149"/>
    </row>
  </sheetData>
  <sheetProtection/>
  <mergeCells count="4">
    <mergeCell ref="A1:A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Q42" sqref="Q42"/>
    </sheetView>
  </sheetViews>
  <sheetFormatPr defaultColWidth="9.140625" defaultRowHeight="15"/>
  <sheetData>
    <row r="1" spans="1:5" ht="45.75" thickBot="1">
      <c r="A1" s="26" t="s">
        <v>264</v>
      </c>
      <c r="B1" s="27" t="s">
        <v>28</v>
      </c>
      <c r="C1" s="27" t="s">
        <v>29</v>
      </c>
      <c r="D1" s="27" t="s">
        <v>30</v>
      </c>
      <c r="E1" s="27" t="s">
        <v>255</v>
      </c>
    </row>
    <row r="2" spans="1:5" ht="15">
      <c r="A2" s="3" t="s">
        <v>31</v>
      </c>
      <c r="B2" s="4">
        <v>10619.999999999998</v>
      </c>
      <c r="C2" s="4">
        <v>20068.182999999997</v>
      </c>
      <c r="D2" s="46">
        <v>2721.067</v>
      </c>
      <c r="E2" s="4">
        <v>33409.24999999999</v>
      </c>
    </row>
    <row r="3" spans="1:5" ht="15">
      <c r="A3" s="106" t="s">
        <v>265</v>
      </c>
      <c r="B3" s="152">
        <v>717.511</v>
      </c>
      <c r="C3" s="152">
        <v>971.7199999999999</v>
      </c>
      <c r="D3" s="152">
        <v>153.943</v>
      </c>
      <c r="E3" s="152">
        <v>1843.174</v>
      </c>
    </row>
    <row r="4" spans="1:5" ht="15">
      <c r="A4" s="106" t="s">
        <v>266</v>
      </c>
      <c r="B4" s="152">
        <v>619.3129999999998</v>
      </c>
      <c r="C4" s="152">
        <v>2482.8360000000007</v>
      </c>
      <c r="D4" s="152">
        <v>492.31600000000014</v>
      </c>
      <c r="E4" s="152">
        <v>3594.4650000000006</v>
      </c>
    </row>
    <row r="5" spans="1:5" ht="15">
      <c r="A5" s="106" t="s">
        <v>267</v>
      </c>
      <c r="B5" s="152">
        <v>6531.819999999999</v>
      </c>
      <c r="C5" s="152">
        <v>14718.435999999998</v>
      </c>
      <c r="D5" s="152">
        <v>107.295</v>
      </c>
      <c r="E5" s="152">
        <v>21357.550999999996</v>
      </c>
    </row>
    <row r="6" spans="1:5" ht="15">
      <c r="A6" s="106" t="s">
        <v>268</v>
      </c>
      <c r="B6" s="152">
        <v>1826.9269999999997</v>
      </c>
      <c r="C6" s="152">
        <v>1357.001</v>
      </c>
      <c r="D6" s="152">
        <v>159.5</v>
      </c>
      <c r="E6" s="152">
        <v>3343.428</v>
      </c>
    </row>
    <row r="7" spans="1:5" ht="15">
      <c r="A7" s="106" t="s">
        <v>269</v>
      </c>
      <c r="B7" s="152">
        <v>123.35099999999997</v>
      </c>
      <c r="C7" s="152">
        <v>285.3910000000001</v>
      </c>
      <c r="D7" s="152">
        <v>204.615</v>
      </c>
      <c r="E7" s="152">
        <v>613.3570000000001</v>
      </c>
    </row>
    <row r="8" spans="1:5" ht="15">
      <c r="A8" s="106" t="s">
        <v>270</v>
      </c>
      <c r="B8" s="152">
        <v>82.30099999999999</v>
      </c>
      <c r="C8" s="152">
        <v>162.63899999999998</v>
      </c>
      <c r="D8" s="152">
        <v>1351.395</v>
      </c>
      <c r="E8" s="152">
        <v>1596.3349999999998</v>
      </c>
    </row>
    <row r="9" spans="1:5" ht="15">
      <c r="A9" s="106" t="s">
        <v>271</v>
      </c>
      <c r="B9" s="152">
        <v>264.3859999999999</v>
      </c>
      <c r="C9" s="152">
        <v>34.318999999999996</v>
      </c>
      <c r="D9" s="152">
        <v>233.75600000000003</v>
      </c>
      <c r="E9" s="152">
        <v>532.4609999999999</v>
      </c>
    </row>
    <row r="10" spans="1:5" ht="15.75" thickBot="1">
      <c r="A10" s="153" t="s">
        <v>272</v>
      </c>
      <c r="B10" s="154">
        <v>454.3910000000001</v>
      </c>
      <c r="C10" s="154">
        <v>55.840999999999994</v>
      </c>
      <c r="D10" s="154">
        <v>18.247000000000003</v>
      </c>
      <c r="E10" s="154">
        <v>528.479</v>
      </c>
    </row>
    <row r="14" spans="2:5" ht="15">
      <c r="B14" s="104"/>
      <c r="C14" s="104"/>
      <c r="D14" s="104"/>
      <c r="E14" s="104"/>
    </row>
    <row r="15" spans="2:5" ht="15">
      <c r="B15" s="104"/>
      <c r="C15" s="104"/>
      <c r="D15" s="104"/>
      <c r="E15" s="104"/>
    </row>
    <row r="16" spans="2:5" ht="15">
      <c r="B16" s="104"/>
      <c r="C16" s="104"/>
      <c r="D16" s="104"/>
      <c r="E16" s="104"/>
    </row>
    <row r="17" spans="2:5" ht="15">
      <c r="B17" s="104"/>
      <c r="C17" s="104"/>
      <c r="D17" s="104"/>
      <c r="E17" s="104"/>
    </row>
    <row r="18" spans="2:5" ht="15">
      <c r="B18" s="104"/>
      <c r="C18" s="104"/>
      <c r="D18" s="104"/>
      <c r="E18" s="104"/>
    </row>
    <row r="19" spans="2:5" ht="15">
      <c r="B19" s="104"/>
      <c r="C19" s="104"/>
      <c r="D19" s="104"/>
      <c r="E19" s="104"/>
    </row>
    <row r="20" spans="2:5" ht="15">
      <c r="B20" s="104"/>
      <c r="C20" s="104"/>
      <c r="D20" s="104"/>
      <c r="E20" s="104"/>
    </row>
    <row r="21" spans="2:5" ht="15">
      <c r="B21" s="104"/>
      <c r="C21" s="104"/>
      <c r="D21" s="104"/>
      <c r="E21" s="104"/>
    </row>
    <row r="22" spans="2:5" ht="15">
      <c r="B22" s="104"/>
      <c r="C22" s="104"/>
      <c r="D22" s="104"/>
      <c r="E22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4.57421875" style="0" customWidth="1"/>
  </cols>
  <sheetData>
    <row r="1" ht="15.75" thickBot="1"/>
    <row r="2" spans="1:6" ht="34.5">
      <c r="A2" s="64" t="s">
        <v>89</v>
      </c>
      <c r="B2" s="65" t="s">
        <v>90</v>
      </c>
      <c r="C2" s="67"/>
      <c r="D2" s="67"/>
      <c r="E2" s="67"/>
      <c r="F2" s="67"/>
    </row>
    <row r="3" spans="1:6" ht="33.75">
      <c r="A3" s="68"/>
      <c r="B3" s="155" t="s">
        <v>91</v>
      </c>
      <c r="C3" s="156"/>
      <c r="D3" s="69"/>
      <c r="E3" s="70" t="s">
        <v>92</v>
      </c>
      <c r="F3" s="70" t="s">
        <v>93</v>
      </c>
    </row>
    <row r="4" spans="1:6" ht="22.5">
      <c r="A4" s="71"/>
      <c r="B4" s="70" t="s">
        <v>94</v>
      </c>
      <c r="C4" s="70" t="s">
        <v>95</v>
      </c>
      <c r="D4" s="70"/>
      <c r="E4" s="69"/>
      <c r="F4" s="70"/>
    </row>
    <row r="5" spans="1:6" ht="15">
      <c r="A5" s="72" t="s">
        <v>96</v>
      </c>
      <c r="B5" s="72" t="s">
        <v>97</v>
      </c>
      <c r="C5" s="72" t="s">
        <v>98</v>
      </c>
      <c r="D5" s="72"/>
      <c r="E5" s="72" t="s">
        <v>99</v>
      </c>
      <c r="F5" s="72" t="s">
        <v>100</v>
      </c>
    </row>
    <row r="6" spans="1:6" ht="22.5">
      <c r="A6" s="69" t="s">
        <v>101</v>
      </c>
      <c r="B6" s="69" t="s">
        <v>102</v>
      </c>
      <c r="C6" s="69" t="s">
        <v>103</v>
      </c>
      <c r="D6" s="69"/>
      <c r="E6" s="69" t="s">
        <v>104</v>
      </c>
      <c r="F6" s="69" t="s">
        <v>105</v>
      </c>
    </row>
    <row r="7" spans="1:6" ht="15">
      <c r="A7" s="69" t="s">
        <v>106</v>
      </c>
      <c r="B7" s="69" t="s">
        <v>107</v>
      </c>
      <c r="C7" s="69" t="s">
        <v>108</v>
      </c>
      <c r="D7" s="69"/>
      <c r="E7" s="69" t="s">
        <v>109</v>
      </c>
      <c r="F7" s="69" t="s">
        <v>110</v>
      </c>
    </row>
    <row r="8" spans="1:6" ht="22.5">
      <c r="A8" s="69" t="s">
        <v>111</v>
      </c>
      <c r="B8" s="69" t="s">
        <v>112</v>
      </c>
      <c r="C8" s="69" t="s">
        <v>113</v>
      </c>
      <c r="D8" s="69"/>
      <c r="E8" s="69" t="s">
        <v>114</v>
      </c>
      <c r="F8" s="69" t="s">
        <v>115</v>
      </c>
    </row>
    <row r="9" spans="1:6" ht="22.5">
      <c r="A9" s="69" t="s">
        <v>116</v>
      </c>
      <c r="B9" s="69" t="s">
        <v>117</v>
      </c>
      <c r="C9" s="69" t="s">
        <v>118</v>
      </c>
      <c r="D9" s="69"/>
      <c r="E9" s="69" t="s">
        <v>118</v>
      </c>
      <c r="F9" s="69" t="s">
        <v>119</v>
      </c>
    </row>
    <row r="10" spans="1:6" ht="15">
      <c r="A10" s="73" t="s">
        <v>120</v>
      </c>
      <c r="B10" s="72" t="s">
        <v>121</v>
      </c>
      <c r="C10" s="72" t="s">
        <v>110</v>
      </c>
      <c r="D10" s="72"/>
      <c r="E10" s="72" t="s">
        <v>122</v>
      </c>
      <c r="F10" s="72" t="s">
        <v>103</v>
      </c>
    </row>
    <row r="11" spans="1:6" ht="15">
      <c r="A11" s="69" t="s">
        <v>123</v>
      </c>
      <c r="B11" s="69" t="s">
        <v>122</v>
      </c>
      <c r="C11" s="69" t="s">
        <v>117</v>
      </c>
      <c r="D11" s="69"/>
      <c r="E11" s="69" t="s">
        <v>124</v>
      </c>
      <c r="F11" s="69" t="s">
        <v>105</v>
      </c>
    </row>
    <row r="12" spans="1:6" ht="15">
      <c r="A12" s="69" t="s">
        <v>125</v>
      </c>
      <c r="B12" s="69" t="s">
        <v>117</v>
      </c>
      <c r="C12" s="69" t="s">
        <v>110</v>
      </c>
      <c r="D12" s="69"/>
      <c r="E12" s="69" t="s">
        <v>117</v>
      </c>
      <c r="F12" s="69" t="s">
        <v>117</v>
      </c>
    </row>
    <row r="13" spans="1:6" ht="22.5">
      <c r="A13" s="69" t="s">
        <v>126</v>
      </c>
      <c r="B13" s="69" t="s">
        <v>117</v>
      </c>
      <c r="C13" s="69" t="s">
        <v>117</v>
      </c>
      <c r="D13" s="69"/>
      <c r="E13" s="69" t="s">
        <v>127</v>
      </c>
      <c r="F13" s="69" t="s">
        <v>118</v>
      </c>
    </row>
    <row r="14" spans="1:6" ht="22.5">
      <c r="A14" s="74" t="s">
        <v>128</v>
      </c>
      <c r="B14" s="74" t="s">
        <v>129</v>
      </c>
      <c r="C14" s="74" t="s">
        <v>117</v>
      </c>
      <c r="D14" s="74"/>
      <c r="E14" s="74" t="s">
        <v>130</v>
      </c>
      <c r="F14" s="74" t="s">
        <v>118</v>
      </c>
    </row>
    <row r="15" spans="1:6" ht="15">
      <c r="A15" s="75" t="s">
        <v>131</v>
      </c>
      <c r="B15" s="75" t="s">
        <v>132</v>
      </c>
      <c r="C15" s="75" t="s">
        <v>133</v>
      </c>
      <c r="D15" s="75"/>
      <c r="E15" s="75" t="s">
        <v>134</v>
      </c>
      <c r="F15" s="75" t="s">
        <v>113</v>
      </c>
    </row>
    <row r="16" spans="1:6" ht="15.75" thickBot="1">
      <c r="A16" s="76" t="s">
        <v>135</v>
      </c>
      <c r="B16" s="76" t="s">
        <v>136</v>
      </c>
      <c r="C16" s="76" t="s">
        <v>137</v>
      </c>
      <c r="D16" s="76"/>
      <c r="E16" s="76" t="s">
        <v>138</v>
      </c>
      <c r="F16" s="76" t="s">
        <v>139</v>
      </c>
    </row>
    <row r="17" ht="15">
      <c r="A17" s="77" t="s">
        <v>140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4.8515625" style="0" bestFit="1" customWidth="1"/>
    <col min="3" max="3" width="14.57421875" style="0" customWidth="1"/>
    <col min="4" max="4" width="9.8515625" style="0" customWidth="1"/>
  </cols>
  <sheetData>
    <row r="1" spans="1:4" ht="15">
      <c r="A1" s="30" t="s">
        <v>43</v>
      </c>
      <c r="C1" t="s">
        <v>42</v>
      </c>
      <c r="D1" t="s">
        <v>7</v>
      </c>
    </row>
    <row r="2" spans="2:8" ht="15">
      <c r="B2">
        <v>1997</v>
      </c>
      <c r="C2" s="29">
        <v>18.653665928894743</v>
      </c>
      <c r="D2" s="29">
        <v>19.26758124059979</v>
      </c>
      <c r="G2" s="29"/>
      <c r="H2" s="29"/>
    </row>
    <row r="3" spans="2:8" ht="15">
      <c r="B3">
        <v>1999</v>
      </c>
      <c r="C3" s="29">
        <v>36.38023668223479</v>
      </c>
      <c r="D3" s="29">
        <v>35.50373556712701</v>
      </c>
      <c r="G3" s="29"/>
      <c r="H3" s="29"/>
    </row>
    <row r="4" spans="2:8" ht="15">
      <c r="B4">
        <v>2001</v>
      </c>
      <c r="C4" s="29">
        <v>40.65215944632994</v>
      </c>
      <c r="D4" s="29">
        <v>40.30587473701246</v>
      </c>
      <c r="G4" s="29"/>
      <c r="H4" s="29"/>
    </row>
    <row r="5" spans="2:8" ht="15">
      <c r="B5">
        <v>2003</v>
      </c>
      <c r="C5" s="29">
        <v>45.31847178018984</v>
      </c>
      <c r="D5" s="29">
        <v>41.54802236401804</v>
      </c>
      <c r="G5" s="29"/>
      <c r="H5" s="29"/>
    </row>
    <row r="6" spans="2:8" ht="15">
      <c r="B6">
        <v>2005</v>
      </c>
      <c r="C6" s="29">
        <v>41.367162546</v>
      </c>
      <c r="D6" s="29">
        <v>41.39842441093644</v>
      </c>
      <c r="G6" s="29"/>
      <c r="H6" s="29"/>
    </row>
    <row r="7" spans="2:4" ht="15">
      <c r="B7">
        <v>2007</v>
      </c>
      <c r="C7" s="29">
        <v>36.648406333</v>
      </c>
      <c r="D7" s="29">
        <v>35.946772822</v>
      </c>
    </row>
    <row r="28" ht="15">
      <c r="A28" t="s">
        <v>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19.421875" style="0" customWidth="1"/>
  </cols>
  <sheetData>
    <row r="1" spans="2:7" ht="15">
      <c r="B1" s="31"/>
      <c r="C1" s="31"/>
      <c r="D1" s="31"/>
      <c r="E1" s="31"/>
      <c r="F1" s="31"/>
      <c r="G1" s="31"/>
    </row>
    <row r="2" spans="1:7" ht="15">
      <c r="A2" s="32"/>
      <c r="B2" s="33"/>
      <c r="C2" s="33"/>
      <c r="D2" s="33"/>
      <c r="E2" s="33"/>
      <c r="F2" s="33"/>
      <c r="G2" s="33"/>
    </row>
    <row r="3" spans="1:7" ht="15">
      <c r="A3" s="32"/>
      <c r="B3" s="31">
        <v>1997</v>
      </c>
      <c r="C3" s="31">
        <v>1999</v>
      </c>
      <c r="D3" s="31">
        <v>2001</v>
      </c>
      <c r="E3" s="31">
        <v>2003</v>
      </c>
      <c r="F3" s="31">
        <v>2005</v>
      </c>
      <c r="G3" s="31">
        <v>2007</v>
      </c>
    </row>
    <row r="4" spans="1:7" ht="15">
      <c r="A4" s="32" t="s">
        <v>10</v>
      </c>
      <c r="B4" s="33">
        <v>29767</v>
      </c>
      <c r="C4" s="33">
        <v>25922</v>
      </c>
      <c r="D4" s="33">
        <v>34688</v>
      </c>
      <c r="E4" s="33">
        <v>26965</v>
      </c>
      <c r="F4" s="33">
        <v>30891</v>
      </c>
      <c r="G4">
        <v>42112</v>
      </c>
    </row>
    <row r="5" spans="1:7" ht="15">
      <c r="A5" s="32" t="s">
        <v>17</v>
      </c>
      <c r="B5">
        <v>8760</v>
      </c>
      <c r="C5">
        <v>9055</v>
      </c>
      <c r="D5">
        <v>11999</v>
      </c>
      <c r="E5">
        <v>10858</v>
      </c>
      <c r="F5">
        <v>11726</v>
      </c>
      <c r="G5">
        <v>16096</v>
      </c>
    </row>
    <row r="6" spans="1:7" ht="15">
      <c r="A6" t="s">
        <v>13</v>
      </c>
      <c r="B6">
        <v>6088</v>
      </c>
      <c r="C6">
        <v>7425</v>
      </c>
      <c r="D6">
        <v>10530</v>
      </c>
      <c r="E6">
        <v>6865</v>
      </c>
      <c r="F6">
        <v>6209</v>
      </c>
      <c r="G6">
        <v>7582</v>
      </c>
    </row>
    <row r="7" spans="1:10" ht="15">
      <c r="A7" t="s">
        <v>44</v>
      </c>
      <c r="B7">
        <v>1717</v>
      </c>
      <c r="C7">
        <v>2573</v>
      </c>
      <c r="D7">
        <v>3241</v>
      </c>
      <c r="E7">
        <v>2706</v>
      </c>
      <c r="F7">
        <v>6354</v>
      </c>
      <c r="G7">
        <v>7286</v>
      </c>
      <c r="J7" s="34"/>
    </row>
    <row r="8" ht="15">
      <c r="K8" s="34"/>
    </row>
    <row r="9" ht="15">
      <c r="M9" s="34"/>
    </row>
    <row r="10" ht="15">
      <c r="A10" t="s">
        <v>47</v>
      </c>
    </row>
    <row r="30" ht="15">
      <c r="A30" t="s">
        <v>75</v>
      </c>
    </row>
    <row r="32" ht="15">
      <c r="A32" t="s">
        <v>76</v>
      </c>
    </row>
    <row r="34" ht="15">
      <c r="A34" t="s">
        <v>66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C39" sqref="C39"/>
    </sheetView>
  </sheetViews>
  <sheetFormatPr defaultColWidth="9.140625" defaultRowHeight="15"/>
  <cols>
    <col min="2" max="2" width="23.421875" style="0" customWidth="1"/>
    <col min="3" max="3" width="17.8515625" style="0" customWidth="1"/>
    <col min="4" max="4" width="12.28125" style="0" customWidth="1"/>
  </cols>
  <sheetData>
    <row r="3" spans="2:4" ht="15">
      <c r="B3" t="s">
        <v>45</v>
      </c>
      <c r="D3" t="s">
        <v>46</v>
      </c>
    </row>
    <row r="4" spans="2:4" ht="15">
      <c r="B4" t="s">
        <v>83</v>
      </c>
      <c r="C4" t="s">
        <v>84</v>
      </c>
      <c r="D4" t="s">
        <v>83</v>
      </c>
    </row>
    <row r="5" spans="1:4" ht="15">
      <c r="A5">
        <v>1995</v>
      </c>
      <c r="B5">
        <v>23445</v>
      </c>
      <c r="C5">
        <v>8554</v>
      </c>
      <c r="D5">
        <v>5290</v>
      </c>
    </row>
    <row r="6" spans="1:4" ht="15">
      <c r="A6">
        <v>1997</v>
      </c>
      <c r="B6">
        <v>23208</v>
      </c>
      <c r="C6">
        <v>11240</v>
      </c>
      <c r="D6">
        <v>12876</v>
      </c>
    </row>
    <row r="7" spans="1:4" ht="15">
      <c r="A7">
        <v>1999</v>
      </c>
      <c r="B7">
        <v>25100</v>
      </c>
      <c r="C7">
        <v>13088</v>
      </c>
      <c r="D7">
        <v>17841</v>
      </c>
    </row>
    <row r="8" spans="1:4" ht="15">
      <c r="A8">
        <v>2001</v>
      </c>
      <c r="B8">
        <v>34037</v>
      </c>
      <c r="C8">
        <v>19646</v>
      </c>
      <c r="D8">
        <v>24500</v>
      </c>
    </row>
    <row r="9" spans="1:4" ht="15">
      <c r="A9">
        <v>2003</v>
      </c>
      <c r="B9">
        <v>28995</v>
      </c>
      <c r="C9">
        <v>20786</v>
      </c>
      <c r="D9">
        <v>21443</v>
      </c>
    </row>
    <row r="10" spans="1:5" ht="15">
      <c r="A10">
        <v>2005</v>
      </c>
      <c r="B10">
        <v>29346</v>
      </c>
      <c r="C10">
        <v>18675</v>
      </c>
      <c r="D10">
        <v>21946</v>
      </c>
      <c r="E10">
        <f>D10-D5</f>
        <v>16656</v>
      </c>
    </row>
    <row r="11" spans="1:5" ht="15">
      <c r="A11">
        <v>2007</v>
      </c>
      <c r="B11">
        <v>36288</v>
      </c>
      <c r="C11">
        <v>14590</v>
      </c>
      <c r="D11">
        <v>26130</v>
      </c>
      <c r="E11">
        <f>E10/D5</f>
        <v>3.1485822306238185</v>
      </c>
    </row>
    <row r="15" ht="15">
      <c r="D15" s="49"/>
    </row>
    <row r="27" ht="15">
      <c r="A27" t="s">
        <v>77</v>
      </c>
    </row>
    <row r="28" ht="15">
      <c r="A28" t="s">
        <v>78</v>
      </c>
    </row>
    <row r="30" ht="15">
      <c r="A30" t="s">
        <v>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J43"/>
  <sheetViews>
    <sheetView zoomScalePageLayoutView="0" workbookViewId="0" topLeftCell="A28">
      <selection activeCell="I49" sqref="I49"/>
    </sheetView>
  </sheetViews>
  <sheetFormatPr defaultColWidth="9.140625" defaultRowHeight="15"/>
  <cols>
    <col min="1" max="1" width="20.00390625" style="0" customWidth="1"/>
    <col min="2" max="2" width="17.140625" style="0" customWidth="1"/>
    <col min="4" max="4" width="12.7109375" style="0" bestFit="1" customWidth="1"/>
  </cols>
  <sheetData>
    <row r="3" ht="15">
      <c r="A3" t="s">
        <v>50</v>
      </c>
    </row>
    <row r="4" spans="2:4" ht="15">
      <c r="B4" t="s">
        <v>7</v>
      </c>
      <c r="C4" t="s">
        <v>49</v>
      </c>
      <c r="D4" t="s">
        <v>85</v>
      </c>
    </row>
    <row r="5" spans="1:6" ht="15">
      <c r="A5" s="35" t="s">
        <v>9</v>
      </c>
      <c r="B5" s="44">
        <v>45614</v>
      </c>
      <c r="C5" s="36">
        <v>624067</v>
      </c>
      <c r="D5" s="49">
        <f>E5/100</f>
        <v>0.0730915110076322</v>
      </c>
      <c r="E5">
        <f aca="true" t="shared" si="0" ref="E5:E14">B5/C5*100</f>
        <v>7.30915110076322</v>
      </c>
      <c r="F5" s="49"/>
    </row>
    <row r="6" spans="1:6" ht="15">
      <c r="A6" s="35" t="s">
        <v>10</v>
      </c>
      <c r="B6" s="44">
        <v>23239</v>
      </c>
      <c r="C6" s="36">
        <v>132622</v>
      </c>
      <c r="D6" s="49">
        <f aca="true" t="shared" si="1" ref="D6:D14">E6/100</f>
        <v>0.17522733784741595</v>
      </c>
      <c r="E6">
        <f t="shared" si="0"/>
        <v>17.522733784741597</v>
      </c>
      <c r="F6" s="49"/>
    </row>
    <row r="7" spans="1:6" ht="15">
      <c r="A7" s="35" t="s">
        <v>11</v>
      </c>
      <c r="B7" s="44">
        <v>22375</v>
      </c>
      <c r="C7" s="36">
        <v>491445</v>
      </c>
      <c r="D7" s="49">
        <f t="shared" si="1"/>
        <v>0.04552900121071534</v>
      </c>
      <c r="E7">
        <f t="shared" si="0"/>
        <v>4.552900121071534</v>
      </c>
      <c r="F7" s="49"/>
    </row>
    <row r="8" spans="1:7" ht="15">
      <c r="A8" s="35" t="s">
        <v>17</v>
      </c>
      <c r="B8" s="36">
        <v>11983</v>
      </c>
      <c r="C8" s="36">
        <v>204213</v>
      </c>
      <c r="D8" s="49">
        <f t="shared" si="1"/>
        <v>0.05867892837380578</v>
      </c>
      <c r="E8">
        <f t="shared" si="0"/>
        <v>5.8678928373805785</v>
      </c>
      <c r="F8" s="49"/>
      <c r="G8" s="34"/>
    </row>
    <row r="9" spans="1:6" ht="15">
      <c r="A9" s="37" t="s">
        <v>21</v>
      </c>
      <c r="B9">
        <v>3738</v>
      </c>
      <c r="C9" s="38">
        <v>60428</v>
      </c>
      <c r="D9" s="49">
        <f t="shared" si="1"/>
        <v>0.061858740981002185</v>
      </c>
      <c r="E9">
        <f t="shared" si="0"/>
        <v>6.185874098100219</v>
      </c>
      <c r="F9" s="49"/>
    </row>
    <row r="10" spans="1:6" ht="15">
      <c r="A10" s="37" t="s">
        <v>18</v>
      </c>
      <c r="B10">
        <v>2046</v>
      </c>
      <c r="C10" s="38">
        <v>32155</v>
      </c>
      <c r="D10" s="49">
        <f t="shared" si="1"/>
        <v>0.06362929559944021</v>
      </c>
      <c r="E10">
        <f t="shared" si="0"/>
        <v>6.362929559944021</v>
      </c>
      <c r="F10" s="49"/>
    </row>
    <row r="11" spans="1:6" ht="15">
      <c r="A11" s="37" t="s">
        <v>19</v>
      </c>
      <c r="B11" s="38">
        <v>429</v>
      </c>
      <c r="C11" s="34">
        <v>11265</v>
      </c>
      <c r="D11" s="49">
        <f t="shared" si="1"/>
        <v>0.038082556591211715</v>
      </c>
      <c r="E11">
        <f t="shared" si="0"/>
        <v>3.8082556591211714</v>
      </c>
      <c r="F11" s="49"/>
    </row>
    <row r="12" spans="1:6" ht="15">
      <c r="A12" s="37" t="s">
        <v>20</v>
      </c>
      <c r="B12" s="38">
        <v>398</v>
      </c>
      <c r="C12" s="34">
        <v>29015</v>
      </c>
      <c r="D12" s="49">
        <f t="shared" si="1"/>
        <v>0.013717042908840255</v>
      </c>
      <c r="E12">
        <f t="shared" si="0"/>
        <v>1.3717042908840256</v>
      </c>
      <c r="F12" s="49"/>
    </row>
    <row r="13" spans="1:6" ht="15">
      <c r="A13" s="37" t="s">
        <v>24</v>
      </c>
      <c r="B13" s="38">
        <v>816</v>
      </c>
      <c r="C13" s="34">
        <v>38332</v>
      </c>
      <c r="D13" s="49">
        <f t="shared" si="1"/>
        <v>0.02128769696337264</v>
      </c>
      <c r="E13">
        <f t="shared" si="0"/>
        <v>2.128769696337264</v>
      </c>
      <c r="F13" s="49"/>
    </row>
    <row r="14" spans="1:6" ht="15">
      <c r="A14" s="37" t="s">
        <v>23</v>
      </c>
      <c r="B14" s="34">
        <v>2218</v>
      </c>
      <c r="C14" s="34">
        <v>116037</v>
      </c>
      <c r="D14" s="49">
        <f t="shared" si="1"/>
        <v>0.019114592759206114</v>
      </c>
      <c r="E14">
        <f t="shared" si="0"/>
        <v>1.9114592759206115</v>
      </c>
      <c r="F14" s="49"/>
    </row>
    <row r="16" ht="15">
      <c r="A16" t="s">
        <v>48</v>
      </c>
    </row>
    <row r="17" spans="2:3" ht="15">
      <c r="B17" t="s">
        <v>7</v>
      </c>
      <c r="C17" t="s">
        <v>49</v>
      </c>
    </row>
    <row r="18" spans="1:4" ht="15">
      <c r="A18" s="35" t="s">
        <v>9</v>
      </c>
      <c r="B18" s="36">
        <v>38204</v>
      </c>
      <c r="C18" s="36">
        <v>541775</v>
      </c>
      <c r="D18" s="49">
        <v>0.07051635826680817</v>
      </c>
    </row>
    <row r="19" spans="1:4" ht="15">
      <c r="A19" s="35" t="s">
        <v>10</v>
      </c>
      <c r="B19" s="36">
        <v>21720</v>
      </c>
      <c r="C19" s="36">
        <v>125288</v>
      </c>
      <c r="D19" s="49">
        <v>0.17336057723006193</v>
      </c>
    </row>
    <row r="20" spans="1:4" ht="15">
      <c r="A20" s="35" t="s">
        <v>11</v>
      </c>
      <c r="B20" s="36">
        <v>16484</v>
      </c>
      <c r="C20" s="36">
        <v>416486</v>
      </c>
      <c r="D20" s="49">
        <v>0.03957876135092176</v>
      </c>
    </row>
    <row r="21" spans="1:4" ht="15">
      <c r="A21" s="35" t="s">
        <v>17</v>
      </c>
      <c r="B21" s="36">
        <v>8902</v>
      </c>
      <c r="C21" s="36">
        <v>168062</v>
      </c>
      <c r="D21" s="49">
        <v>0.052968547321821706</v>
      </c>
    </row>
    <row r="22" spans="1:4" ht="15">
      <c r="A22" s="37" t="s">
        <v>21</v>
      </c>
      <c r="B22" s="38">
        <v>3421</v>
      </c>
      <c r="C22" s="38">
        <v>77126</v>
      </c>
      <c r="D22" s="49">
        <v>0.044355988901278426</v>
      </c>
    </row>
    <row r="23" spans="1:4" ht="15">
      <c r="A23" s="37" t="s">
        <v>18</v>
      </c>
      <c r="B23" s="38">
        <v>974</v>
      </c>
      <c r="C23" s="38">
        <v>17919</v>
      </c>
      <c r="D23" s="49">
        <v>0.05435571181427535</v>
      </c>
    </row>
    <row r="24" spans="1:4" ht="15">
      <c r="A24" s="37" t="s">
        <v>19</v>
      </c>
      <c r="B24" s="38">
        <v>120</v>
      </c>
      <c r="C24" s="34">
        <v>8296</v>
      </c>
      <c r="D24" s="49">
        <v>0.01446480231436837</v>
      </c>
    </row>
    <row r="25" spans="1:4" ht="15">
      <c r="A25" s="37" t="s">
        <v>20</v>
      </c>
      <c r="B25" s="38">
        <v>323</v>
      </c>
      <c r="C25" s="34">
        <v>18634</v>
      </c>
      <c r="D25" s="49">
        <v>0.017333905763657828</v>
      </c>
    </row>
    <row r="26" spans="1:4" ht="15">
      <c r="A26" s="37" t="s">
        <v>24</v>
      </c>
      <c r="B26" s="38">
        <v>448</v>
      </c>
      <c r="C26" s="34">
        <v>24315</v>
      </c>
      <c r="D26" s="49">
        <v>0.0184248406333539</v>
      </c>
    </row>
    <row r="27" spans="1:4" ht="15">
      <c r="A27" s="37" t="s">
        <v>23</v>
      </c>
      <c r="B27" s="34">
        <f>B20-B21-B22-B23-B24-B25-B26</f>
        <v>2296</v>
      </c>
      <c r="C27" s="34">
        <f>C20-C21-C22-C23-C24-C25-C26</f>
        <v>102134</v>
      </c>
      <c r="D27" s="49">
        <v>0.022480271016507725</v>
      </c>
    </row>
    <row r="31" ht="15">
      <c r="A31" t="s">
        <v>80</v>
      </c>
    </row>
    <row r="33" spans="2:10" ht="15">
      <c r="B33" t="s">
        <v>86</v>
      </c>
      <c r="C33" t="s">
        <v>87</v>
      </c>
      <c r="H33" t="s">
        <v>7</v>
      </c>
      <c r="I33" t="s">
        <v>49</v>
      </c>
      <c r="J33" t="s">
        <v>85</v>
      </c>
    </row>
    <row r="34" spans="1:10" ht="15">
      <c r="A34" s="35" t="s">
        <v>9</v>
      </c>
      <c r="B34" s="49">
        <v>0.0730915110076322</v>
      </c>
      <c r="C34" s="49">
        <v>0.07051635826680817</v>
      </c>
      <c r="G34" s="35" t="s">
        <v>9</v>
      </c>
      <c r="H34" s="36">
        <v>38204</v>
      </c>
      <c r="I34" s="36">
        <v>541775</v>
      </c>
      <c r="J34" s="49">
        <v>0.07051635826680817</v>
      </c>
    </row>
    <row r="35" spans="1:10" ht="15">
      <c r="A35" s="35" t="s">
        <v>10</v>
      </c>
      <c r="B35" s="49">
        <v>0.17522733784741595</v>
      </c>
      <c r="C35" s="49">
        <v>0.17336057723006193</v>
      </c>
      <c r="G35" s="35" t="s">
        <v>10</v>
      </c>
      <c r="H35" s="36">
        <v>21720</v>
      </c>
      <c r="I35" s="36">
        <v>125288</v>
      </c>
      <c r="J35" s="49">
        <v>0.17336057723006193</v>
      </c>
    </row>
    <row r="36" spans="1:10" ht="15">
      <c r="A36" s="35" t="s">
        <v>11</v>
      </c>
      <c r="B36" s="49">
        <v>0.04552900121071534</v>
      </c>
      <c r="C36" s="49">
        <v>0.03957876135092176</v>
      </c>
      <c r="G36" s="35" t="s">
        <v>11</v>
      </c>
      <c r="H36" s="36">
        <v>16484</v>
      </c>
      <c r="I36" s="36">
        <v>416486</v>
      </c>
      <c r="J36" s="49">
        <v>0.03957876135092176</v>
      </c>
    </row>
    <row r="37" spans="1:10" ht="15">
      <c r="A37" s="35" t="s">
        <v>17</v>
      </c>
      <c r="B37" s="49">
        <v>0.05867892837380578</v>
      </c>
      <c r="C37" s="49">
        <v>0.052968547321821706</v>
      </c>
      <c r="G37" s="35" t="s">
        <v>17</v>
      </c>
      <c r="H37" s="36">
        <v>8902</v>
      </c>
      <c r="I37" s="36">
        <v>168062</v>
      </c>
      <c r="J37" s="49">
        <v>0.052968547321821706</v>
      </c>
    </row>
    <row r="38" spans="1:10" ht="15">
      <c r="A38" s="37" t="s">
        <v>21</v>
      </c>
      <c r="B38" s="49">
        <v>0.061858740981002185</v>
      </c>
      <c r="C38" s="49">
        <v>0.044355988901278426</v>
      </c>
      <c r="G38" s="37" t="s">
        <v>21</v>
      </c>
      <c r="H38" s="38">
        <v>3421</v>
      </c>
      <c r="I38" s="38">
        <v>77126</v>
      </c>
      <c r="J38" s="49">
        <v>0.044355988901278426</v>
      </c>
    </row>
    <row r="39" spans="1:10" ht="15">
      <c r="A39" s="37" t="s">
        <v>18</v>
      </c>
      <c r="B39" s="49">
        <v>0.06362929559944021</v>
      </c>
      <c r="C39" s="49">
        <v>0.05435571181427535</v>
      </c>
      <c r="G39" s="37" t="s">
        <v>18</v>
      </c>
      <c r="H39" s="38">
        <v>974</v>
      </c>
      <c r="I39" s="38">
        <v>17919</v>
      </c>
      <c r="J39" s="49">
        <v>0.05435571181427535</v>
      </c>
    </row>
    <row r="40" spans="1:10" ht="15">
      <c r="A40" s="37" t="s">
        <v>19</v>
      </c>
      <c r="B40" s="49">
        <v>0.038082556591211715</v>
      </c>
      <c r="C40" s="49">
        <v>0.01446480231436837</v>
      </c>
      <c r="G40" s="37" t="s">
        <v>19</v>
      </c>
      <c r="H40" s="38">
        <v>120</v>
      </c>
      <c r="I40" s="34">
        <v>8296</v>
      </c>
      <c r="J40" s="49">
        <v>0.01446480231436837</v>
      </c>
    </row>
    <row r="41" spans="1:10" ht="15">
      <c r="A41" s="37" t="s">
        <v>20</v>
      </c>
      <c r="B41" s="49">
        <v>0.013717042908840255</v>
      </c>
      <c r="C41" s="49">
        <v>0.017333905763657828</v>
      </c>
      <c r="G41" s="37" t="s">
        <v>20</v>
      </c>
      <c r="H41" s="38">
        <v>323</v>
      </c>
      <c r="I41" s="34">
        <v>18634</v>
      </c>
      <c r="J41" s="49">
        <v>0.017333905763657828</v>
      </c>
    </row>
    <row r="42" spans="1:10" ht="15">
      <c r="A42" s="37" t="s">
        <v>24</v>
      </c>
      <c r="B42" s="49">
        <v>0.02128769696337264</v>
      </c>
      <c r="C42" s="49">
        <v>0.0184248406333539</v>
      </c>
      <c r="G42" s="37" t="s">
        <v>24</v>
      </c>
      <c r="H42" s="38">
        <v>448</v>
      </c>
      <c r="I42" s="34">
        <v>24315</v>
      </c>
      <c r="J42" s="49">
        <v>0.0184248406333539</v>
      </c>
    </row>
    <row r="43" spans="1:10" ht="15">
      <c r="A43" s="37" t="s">
        <v>23</v>
      </c>
      <c r="B43" s="49">
        <v>0.019114592759206114</v>
      </c>
      <c r="C43" s="49">
        <v>0.022480271016507725</v>
      </c>
      <c r="G43" s="37" t="s">
        <v>23</v>
      </c>
      <c r="H43" s="34">
        <f>H36-H37-H38-H39-H40-H41-H42</f>
        <v>2296</v>
      </c>
      <c r="I43" s="34">
        <f>I36-I37-I38-I39-I40-I41-I42</f>
        <v>102134</v>
      </c>
      <c r="J43" s="49">
        <v>0.022480271016507725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27.421875" style="0" customWidth="1"/>
    <col min="12" max="12" width="28.28125" style="0" customWidth="1"/>
  </cols>
  <sheetData>
    <row r="2" ht="15">
      <c r="B2" t="s">
        <v>42</v>
      </c>
    </row>
    <row r="3" spans="2:12" ht="15">
      <c r="B3">
        <v>2001</v>
      </c>
      <c r="C3">
        <v>2003</v>
      </c>
      <c r="D3">
        <v>2005</v>
      </c>
      <c r="E3">
        <v>2007</v>
      </c>
      <c r="L3" s="39"/>
    </row>
    <row r="4" spans="1:12" ht="15">
      <c r="A4" t="s">
        <v>51</v>
      </c>
      <c r="B4" s="29">
        <v>75.1351808522145</v>
      </c>
      <c r="C4" s="29">
        <v>71.953</v>
      </c>
      <c r="D4" s="29">
        <v>71.701935</v>
      </c>
      <c r="E4" s="29">
        <v>81.448674</v>
      </c>
      <c r="L4" s="39"/>
    </row>
    <row r="5" spans="1:15" ht="15">
      <c r="A5" t="s">
        <v>39</v>
      </c>
      <c r="B5" s="29">
        <v>44.591276088578134</v>
      </c>
      <c r="C5" s="29">
        <v>39.345</v>
      </c>
      <c r="D5" s="29">
        <v>42.040879</v>
      </c>
      <c r="E5" s="29">
        <v>51.599033</v>
      </c>
      <c r="F5" s="29"/>
      <c r="G5" s="29"/>
      <c r="L5" s="39"/>
      <c r="O5" s="40"/>
    </row>
    <row r="6" spans="1:15" ht="15">
      <c r="A6" t="s">
        <v>40</v>
      </c>
      <c r="B6" s="29">
        <v>30.543904763636366</v>
      </c>
      <c r="C6" s="29">
        <v>32.608</v>
      </c>
      <c r="D6" s="29">
        <v>29.661056</v>
      </c>
      <c r="E6" s="29">
        <v>29.849641</v>
      </c>
      <c r="G6" s="29"/>
      <c r="I6" s="40"/>
      <c r="L6" s="39"/>
      <c r="O6" s="40"/>
    </row>
    <row r="7" spans="1:15" ht="15">
      <c r="A7" t="s">
        <v>41</v>
      </c>
      <c r="B7" s="29">
        <v>17.444118604545455</v>
      </c>
      <c r="C7" s="29">
        <v>18.4</v>
      </c>
      <c r="D7" s="29">
        <v>14.238904</v>
      </c>
      <c r="E7" s="29">
        <v>16.384107</v>
      </c>
      <c r="L7" s="39"/>
      <c r="O7" s="40"/>
    </row>
    <row r="8" spans="1:15" ht="15">
      <c r="A8" t="s">
        <v>22</v>
      </c>
      <c r="B8" s="29">
        <v>12.75738115</v>
      </c>
      <c r="C8" s="29">
        <v>13.025</v>
      </c>
      <c r="D8" s="29">
        <v>7.55429</v>
      </c>
      <c r="E8" s="29">
        <v>8.936314</v>
      </c>
      <c r="G8" s="40"/>
      <c r="L8" s="39"/>
      <c r="O8" s="40"/>
    </row>
    <row r="9" spans="1:15" ht="15">
      <c r="A9" t="s">
        <v>21</v>
      </c>
      <c r="B9" s="29">
        <v>10.4699976</v>
      </c>
      <c r="C9" s="29">
        <v>10.859</v>
      </c>
      <c r="D9" s="29">
        <v>11.923122</v>
      </c>
      <c r="E9" s="29">
        <v>11.163869</v>
      </c>
      <c r="G9" s="29"/>
      <c r="L9" s="39"/>
      <c r="O9" s="40"/>
    </row>
    <row r="10" spans="1:15" ht="15">
      <c r="A10" t="s">
        <v>23</v>
      </c>
      <c r="B10" s="29">
        <v>2.629788559090912</v>
      </c>
      <c r="C10" s="29">
        <v>3.3489999999999984</v>
      </c>
      <c r="D10" s="29">
        <v>3.49903</v>
      </c>
      <c r="E10" s="29">
        <v>2.301665</v>
      </c>
      <c r="L10" s="39"/>
      <c r="O10" s="40"/>
    </row>
    <row r="11" spans="12:15" ht="15">
      <c r="L11" s="39"/>
      <c r="O11" s="40"/>
    </row>
    <row r="12" ht="15">
      <c r="G12" s="29"/>
    </row>
    <row r="15" spans="2:5" ht="15">
      <c r="B15">
        <v>2001</v>
      </c>
      <c r="C15">
        <v>2003</v>
      </c>
      <c r="D15">
        <v>2005</v>
      </c>
      <c r="E15">
        <v>2007</v>
      </c>
    </row>
    <row r="16" spans="1:5" ht="15">
      <c r="A16" t="s">
        <v>23</v>
      </c>
      <c r="B16" s="29">
        <v>2.629788559090912</v>
      </c>
      <c r="C16" s="29">
        <v>3.3489999999999984</v>
      </c>
      <c r="D16" s="29">
        <v>3.49903</v>
      </c>
      <c r="E16" s="29">
        <v>2.301665</v>
      </c>
    </row>
    <row r="17" spans="1:5" ht="15">
      <c r="A17" t="s">
        <v>21</v>
      </c>
      <c r="B17" s="29">
        <v>10.4699976</v>
      </c>
      <c r="C17" s="29">
        <v>10.859</v>
      </c>
      <c r="D17" s="29">
        <v>11.923122</v>
      </c>
      <c r="E17" s="29">
        <v>11.163869</v>
      </c>
    </row>
    <row r="18" spans="1:5" ht="15">
      <c r="A18" t="s">
        <v>22</v>
      </c>
      <c r="B18" s="29">
        <v>12.75738115</v>
      </c>
      <c r="C18" s="29">
        <v>13.025</v>
      </c>
      <c r="D18" s="29">
        <v>7.55429</v>
      </c>
      <c r="E18" s="29">
        <v>8.936314</v>
      </c>
    </row>
    <row r="19" spans="1:5" ht="15">
      <c r="A19" t="s">
        <v>41</v>
      </c>
      <c r="B19" s="29">
        <v>17.444118604545455</v>
      </c>
      <c r="C19" s="29">
        <v>18.4</v>
      </c>
      <c r="D19" s="29">
        <v>14.238904</v>
      </c>
      <c r="E19" s="29">
        <v>16.384107</v>
      </c>
    </row>
    <row r="20" spans="1:5" ht="15">
      <c r="A20" t="s">
        <v>40</v>
      </c>
      <c r="B20" s="29">
        <v>30.543904763636366</v>
      </c>
      <c r="C20" s="29">
        <v>32.608</v>
      </c>
      <c r="D20" s="29">
        <v>29.661056</v>
      </c>
      <c r="E20" s="29">
        <v>29.849641</v>
      </c>
    </row>
    <row r="21" spans="1:5" ht="15">
      <c r="A21" t="s">
        <v>39</v>
      </c>
      <c r="B21" s="29">
        <v>44.591276088578134</v>
      </c>
      <c r="C21" s="29">
        <v>39.345</v>
      </c>
      <c r="D21" s="29">
        <v>42.040879</v>
      </c>
      <c r="E21" s="29">
        <v>51.599033</v>
      </c>
    </row>
    <row r="22" spans="1:5" ht="15">
      <c r="A22" t="s">
        <v>51</v>
      </c>
      <c r="B22" s="29">
        <v>75.1351808522145</v>
      </c>
      <c r="C22" s="29">
        <v>71.953</v>
      </c>
      <c r="D22" s="29">
        <v>71.701935</v>
      </c>
      <c r="E22" s="29">
        <v>81.448674</v>
      </c>
    </row>
    <row r="25" spans="1:6" ht="15">
      <c r="A25" t="s">
        <v>81</v>
      </c>
      <c r="B25" s="41"/>
      <c r="C25" s="41"/>
      <c r="D25" s="41"/>
      <c r="E25" s="41"/>
      <c r="F25" s="29"/>
    </row>
    <row r="26" spans="2:6" ht="15">
      <c r="B26" s="41"/>
      <c r="C26" s="41"/>
      <c r="D26" s="41"/>
      <c r="E26" s="41"/>
      <c r="F26" s="29"/>
    </row>
    <row r="27" spans="2:6" ht="15">
      <c r="B27" s="41"/>
      <c r="C27" s="41"/>
      <c r="D27" s="41"/>
      <c r="E27" s="41"/>
      <c r="F27" s="29"/>
    </row>
    <row r="28" spans="2:5" ht="15">
      <c r="B28" s="41"/>
      <c r="C28" s="41"/>
      <c r="D28" s="41"/>
      <c r="E28" s="41"/>
    </row>
    <row r="29" spans="2:5" ht="15">
      <c r="B29" s="41"/>
      <c r="C29" s="41"/>
      <c r="D29" s="41"/>
      <c r="E29" s="41"/>
    </row>
    <row r="30" spans="2:5" ht="15">
      <c r="B30" s="41"/>
      <c r="C30" s="41"/>
      <c r="D30" s="41"/>
      <c r="E30" s="41"/>
    </row>
    <row r="31" spans="2:5" ht="15">
      <c r="B31" s="41"/>
      <c r="C31" s="41"/>
      <c r="D31" s="41"/>
      <c r="E31" s="41"/>
    </row>
    <row r="33" spans="2:4" ht="15">
      <c r="B33" s="29"/>
      <c r="C33" s="29"/>
      <c r="D33" s="29"/>
    </row>
    <row r="36" spans="3:6" ht="15">
      <c r="C36" s="29"/>
      <c r="D36" s="29"/>
      <c r="E36" s="29"/>
      <c r="F36" s="29"/>
    </row>
    <row r="37" spans="3:6" ht="15">
      <c r="C37" s="29"/>
      <c r="D37" s="29"/>
      <c r="E37" s="29"/>
      <c r="F37" s="29"/>
    </row>
    <row r="38" spans="3:6" ht="15">
      <c r="C38" s="29"/>
      <c r="D38" s="29"/>
      <c r="E38" s="29"/>
      <c r="F38" s="29"/>
    </row>
    <row r="39" spans="3:6" ht="15">
      <c r="C39" s="29"/>
      <c r="D39" s="29"/>
      <c r="E39" s="29"/>
      <c r="F39" s="29"/>
    </row>
    <row r="40" spans="3:6" ht="15">
      <c r="C40" s="29"/>
      <c r="D40" s="29"/>
      <c r="E40" s="29"/>
      <c r="F40" s="29"/>
    </row>
    <row r="41" spans="3:6" ht="15">
      <c r="C41" s="29"/>
      <c r="D41" s="29"/>
      <c r="E41" s="29"/>
      <c r="F41" s="29"/>
    </row>
    <row r="42" spans="3:6" ht="15">
      <c r="C42" s="29"/>
      <c r="D42" s="29"/>
      <c r="E42" s="29"/>
      <c r="F42" s="29"/>
    </row>
    <row r="48" spans="3:6" ht="15">
      <c r="C48" s="29"/>
      <c r="D48" s="29"/>
      <c r="E48" s="29"/>
      <c r="F48" s="29"/>
    </row>
    <row r="49" spans="3:6" ht="15">
      <c r="C49" s="29"/>
      <c r="D49" s="29"/>
      <c r="E49" s="29"/>
      <c r="F49" s="29"/>
    </row>
    <row r="50" spans="3:6" ht="15">
      <c r="C50" s="29"/>
      <c r="D50" s="29"/>
      <c r="E50" s="29"/>
      <c r="F50" s="29"/>
    </row>
    <row r="51" spans="3:6" ht="15">
      <c r="C51" s="29"/>
      <c r="D51" s="29"/>
      <c r="E51" s="29"/>
      <c r="F51" s="29"/>
    </row>
    <row r="52" spans="3:6" ht="15">
      <c r="C52" s="29"/>
      <c r="D52" s="29"/>
      <c r="E52" s="29"/>
      <c r="F52" s="29"/>
    </row>
    <row r="53" spans="3:6" ht="15">
      <c r="C53" s="29"/>
      <c r="D53" s="29"/>
      <c r="E53" s="29"/>
      <c r="F53" s="29"/>
    </row>
    <row r="54" spans="3:6" ht="15">
      <c r="C54" s="29"/>
      <c r="D54" s="29"/>
      <c r="E54" s="29"/>
      <c r="F54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F9" sqref="F9"/>
    </sheetView>
  </sheetViews>
  <sheetFormatPr defaultColWidth="9.140625" defaultRowHeight="15"/>
  <cols>
    <col min="3" max="3" width="23.7109375" style="0" customWidth="1"/>
    <col min="4" max="4" width="34.140625" style="0" bestFit="1" customWidth="1"/>
    <col min="5" max="5" width="36.140625" style="0" bestFit="1" customWidth="1"/>
    <col min="6" max="6" width="36.7109375" style="0" bestFit="1" customWidth="1"/>
    <col min="7" max="7" width="14.140625" style="0" customWidth="1"/>
    <col min="8" max="8" width="13.28125" style="0" customWidth="1"/>
  </cols>
  <sheetData>
    <row r="2" ht="15">
      <c r="B2" t="s">
        <v>52</v>
      </c>
    </row>
    <row r="3" spans="3:8" ht="15">
      <c r="C3" t="s">
        <v>53</v>
      </c>
      <c r="D3" t="s">
        <v>54</v>
      </c>
      <c r="E3" t="s">
        <v>55</v>
      </c>
      <c r="F3" t="s">
        <v>58</v>
      </c>
      <c r="G3" t="s">
        <v>56</v>
      </c>
      <c r="H3" t="s">
        <v>57</v>
      </c>
    </row>
    <row r="4" spans="2:8" ht="15">
      <c r="B4">
        <v>1997</v>
      </c>
      <c r="C4">
        <v>6699</v>
      </c>
      <c r="D4">
        <v>29433</v>
      </c>
      <c r="E4">
        <v>7265</v>
      </c>
      <c r="F4">
        <v>937</v>
      </c>
      <c r="G4">
        <v>4098</v>
      </c>
      <c r="H4">
        <v>1719</v>
      </c>
    </row>
    <row r="5" spans="2:8" ht="15">
      <c r="B5">
        <v>1999</v>
      </c>
      <c r="C5">
        <v>17655</v>
      </c>
      <c r="D5">
        <v>24832</v>
      </c>
      <c r="E5">
        <v>8133</v>
      </c>
      <c r="F5">
        <v>1206</v>
      </c>
      <c r="G5">
        <v>3269</v>
      </c>
      <c r="H5">
        <v>1860</v>
      </c>
    </row>
    <row r="6" spans="2:8" ht="15">
      <c r="B6">
        <v>2001</v>
      </c>
      <c r="C6">
        <v>26263</v>
      </c>
      <c r="D6">
        <v>27246</v>
      </c>
      <c r="E6">
        <v>14107</v>
      </c>
      <c r="F6">
        <v>859</v>
      </c>
      <c r="G6">
        <v>3239</v>
      </c>
      <c r="H6">
        <v>3422</v>
      </c>
    </row>
    <row r="7" spans="2:8" ht="15">
      <c r="B7">
        <v>2003</v>
      </c>
      <c r="C7">
        <v>27664</v>
      </c>
      <c r="D7">
        <v>25134</v>
      </c>
      <c r="E7">
        <v>9732</v>
      </c>
      <c r="F7">
        <v>1523</v>
      </c>
      <c r="G7">
        <v>4477</v>
      </c>
      <c r="H7">
        <v>3421</v>
      </c>
    </row>
    <row r="8" spans="2:8" ht="15">
      <c r="B8">
        <v>2005</v>
      </c>
      <c r="C8">
        <v>20425.716</v>
      </c>
      <c r="D8">
        <v>25440.113</v>
      </c>
      <c r="E8">
        <v>11246.263</v>
      </c>
      <c r="F8">
        <v>4649.353</v>
      </c>
      <c r="G8">
        <f>Diagram5!D5*1000-(D8+E8)</f>
        <v>5354.50299999999</v>
      </c>
      <c r="H8">
        <f>Diagram5!D6*1000-(C8+F8)</f>
        <v>4585.986999999997</v>
      </c>
    </row>
    <row r="9" spans="2:8" ht="15">
      <c r="B9">
        <v>2007</v>
      </c>
      <c r="C9">
        <v>21819.467</v>
      </c>
      <c r="D9">
        <v>31336.48</v>
      </c>
      <c r="E9">
        <v>15131.016</v>
      </c>
      <c r="F9">
        <v>3950.201</v>
      </c>
      <c r="G9">
        <f>Diagram5!E5*1000-(D9+E9)</f>
        <v>5131.536999999997</v>
      </c>
      <c r="H9">
        <f>Diagram5!E6*1000-(C9+F9)</f>
        <v>4079.972999999998</v>
      </c>
    </row>
    <row r="31" ht="15">
      <c r="B31" s="30" t="s">
        <v>59</v>
      </c>
    </row>
    <row r="32" ht="15">
      <c r="B32" t="s">
        <v>52</v>
      </c>
    </row>
    <row r="33" spans="3:8" ht="15">
      <c r="C33" t="s">
        <v>53</v>
      </c>
      <c r="D33" t="s">
        <v>54</v>
      </c>
      <c r="E33" t="s">
        <v>55</v>
      </c>
      <c r="F33" t="s">
        <v>56</v>
      </c>
      <c r="G33" t="s">
        <v>57</v>
      </c>
      <c r="H33" t="s">
        <v>58</v>
      </c>
    </row>
    <row r="34" spans="2:8" ht="15">
      <c r="B34">
        <v>1997</v>
      </c>
      <c r="C34">
        <v>6699</v>
      </c>
      <c r="D34">
        <v>29433</v>
      </c>
      <c r="E34">
        <v>7265</v>
      </c>
      <c r="F34">
        <v>4098</v>
      </c>
      <c r="G34">
        <v>1719</v>
      </c>
      <c r="H34">
        <v>937</v>
      </c>
    </row>
    <row r="35" spans="2:8" ht="15">
      <c r="B35">
        <v>1999</v>
      </c>
      <c r="C35">
        <v>17655</v>
      </c>
      <c r="D35">
        <v>24832</v>
      </c>
      <c r="E35">
        <v>8133</v>
      </c>
      <c r="F35">
        <v>3269</v>
      </c>
      <c r="G35">
        <v>1860</v>
      </c>
      <c r="H35">
        <v>1206</v>
      </c>
    </row>
    <row r="36" spans="2:8" ht="15">
      <c r="B36">
        <v>2001</v>
      </c>
      <c r="C36">
        <v>26263</v>
      </c>
      <c r="D36">
        <v>27246</v>
      </c>
      <c r="E36">
        <v>14107</v>
      </c>
      <c r="F36">
        <v>3239</v>
      </c>
      <c r="G36">
        <v>3422</v>
      </c>
      <c r="H36">
        <v>859</v>
      </c>
    </row>
    <row r="37" spans="2:8" ht="15">
      <c r="B37">
        <v>2003</v>
      </c>
      <c r="C37">
        <v>27664</v>
      </c>
      <c r="D37">
        <v>25134</v>
      </c>
      <c r="E37">
        <v>9732</v>
      </c>
      <c r="F37">
        <v>4477</v>
      </c>
      <c r="G37">
        <v>3421</v>
      </c>
      <c r="H37">
        <v>1523</v>
      </c>
    </row>
    <row r="38" spans="2:8" ht="15">
      <c r="B38">
        <v>2005</v>
      </c>
      <c r="C38">
        <v>25624.557</v>
      </c>
      <c r="D38">
        <v>25488.794</v>
      </c>
      <c r="E38">
        <v>11175.967</v>
      </c>
      <c r="F38">
        <v>5149.007</v>
      </c>
      <c r="G38">
        <v>4791.482</v>
      </c>
      <c r="H38">
        <v>4719.672</v>
      </c>
    </row>
    <row r="41" ht="15">
      <c r="A41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S38" sqref="S38"/>
    </sheetView>
  </sheetViews>
  <sheetFormatPr defaultColWidth="9.140625" defaultRowHeight="15"/>
  <cols>
    <col min="2" max="2" width="14.421875" style="0" customWidth="1"/>
  </cols>
  <sheetData>
    <row r="2" ht="15">
      <c r="A2" t="s">
        <v>42</v>
      </c>
    </row>
    <row r="3" spans="2:3" ht="15">
      <c r="B3" t="s">
        <v>182</v>
      </c>
      <c r="C3" t="s">
        <v>183</v>
      </c>
    </row>
    <row r="4" spans="1:3" ht="15">
      <c r="A4">
        <v>1997</v>
      </c>
      <c r="B4">
        <v>9.355</v>
      </c>
      <c r="C4">
        <v>40.796</v>
      </c>
    </row>
    <row r="5" spans="1:3" ht="15">
      <c r="A5">
        <v>1999</v>
      </c>
      <c r="B5">
        <v>20.72</v>
      </c>
      <c r="C5">
        <v>36.234</v>
      </c>
    </row>
    <row r="6" spans="1:3" ht="15">
      <c r="A6">
        <v>2001</v>
      </c>
      <c r="B6">
        <v>30.544</v>
      </c>
      <c r="C6">
        <v>44.591</v>
      </c>
    </row>
    <row r="7" spans="1:3" ht="15">
      <c r="A7">
        <v>2003</v>
      </c>
      <c r="B7">
        <v>32.608</v>
      </c>
      <c r="C7">
        <v>39.345</v>
      </c>
    </row>
    <row r="8" spans="1:3" ht="15">
      <c r="A8">
        <v>2005</v>
      </c>
      <c r="B8" s="29">
        <v>29.661056</v>
      </c>
      <c r="C8" s="29">
        <v>42.040879</v>
      </c>
    </row>
    <row r="9" spans="1:3" ht="15">
      <c r="A9">
        <v>2007</v>
      </c>
      <c r="B9" s="29">
        <v>29.849641</v>
      </c>
      <c r="C9" s="29">
        <v>51.599033</v>
      </c>
    </row>
    <row r="12" ht="15">
      <c r="A12" t="s">
        <v>184</v>
      </c>
    </row>
    <row r="18" ht="15">
      <c r="A18" t="s">
        <v>185</v>
      </c>
    </row>
    <row r="20" ht="15">
      <c r="A20" t="s">
        <v>73</v>
      </c>
    </row>
    <row r="21" ht="15">
      <c r="A21" t="s">
        <v>71</v>
      </c>
    </row>
    <row r="22" ht="15">
      <c r="A22" t="s">
        <v>186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Q25" sqref="Q25"/>
    </sheetView>
  </sheetViews>
  <sheetFormatPr defaultColWidth="9.140625" defaultRowHeight="15"/>
  <cols>
    <col min="2" max="2" width="18.421875" style="0" bestFit="1" customWidth="1"/>
    <col min="3" max="3" width="19.00390625" style="0" bestFit="1" customWidth="1"/>
  </cols>
  <sheetData>
    <row r="2" ht="15">
      <c r="A2" t="s">
        <v>7</v>
      </c>
    </row>
    <row r="3" spans="2:3" ht="15">
      <c r="B3" t="s">
        <v>183</v>
      </c>
      <c r="C3" t="s">
        <v>182</v>
      </c>
    </row>
    <row r="4" spans="1:3" ht="15">
      <c r="A4">
        <v>1997</v>
      </c>
      <c r="B4">
        <v>35427</v>
      </c>
      <c r="C4">
        <v>8455</v>
      </c>
    </row>
    <row r="5" spans="1:3" ht="15">
      <c r="A5">
        <v>1999</v>
      </c>
      <c r="B5">
        <v>28488</v>
      </c>
      <c r="C5">
        <v>15682</v>
      </c>
    </row>
    <row r="6" spans="1:3" ht="15">
      <c r="A6">
        <v>2001</v>
      </c>
      <c r="B6">
        <v>29508</v>
      </c>
      <c r="C6">
        <v>19924</v>
      </c>
    </row>
    <row r="7" spans="1:3" ht="15">
      <c r="A7">
        <v>2003</v>
      </c>
      <c r="B7">
        <v>28123</v>
      </c>
      <c r="C7">
        <v>19990</v>
      </c>
    </row>
    <row r="8" spans="1:3" ht="15">
      <c r="A8">
        <v>2005</v>
      </c>
      <c r="B8">
        <v>32879</v>
      </c>
      <c r="C8">
        <v>23227</v>
      </c>
    </row>
    <row r="9" spans="1:3" ht="15">
      <c r="A9">
        <v>2007</v>
      </c>
      <c r="B9">
        <v>35837</v>
      </c>
      <c r="C9">
        <v>20112</v>
      </c>
    </row>
    <row r="19" ht="15">
      <c r="A19" t="s">
        <v>187</v>
      </c>
    </row>
    <row r="21" ht="15">
      <c r="A21" t="s">
        <v>73</v>
      </c>
    </row>
    <row r="22" ht="15">
      <c r="A22" t="s">
        <v>71</v>
      </c>
    </row>
    <row r="23" ht="15">
      <c r="A23" t="s">
        <v>186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4"/>
  <sheetViews>
    <sheetView zoomScalePageLayoutView="0" workbookViewId="0" topLeftCell="A1">
      <selection activeCell="A3" sqref="A3:E14"/>
    </sheetView>
  </sheetViews>
  <sheetFormatPr defaultColWidth="9.140625" defaultRowHeight="15"/>
  <cols>
    <col min="1" max="1" width="28.57421875" style="0" customWidth="1"/>
  </cols>
  <sheetData>
    <row r="2" ht="15.75" thickBot="1"/>
    <row r="3" spans="1:5" ht="68.25" thickBot="1">
      <c r="A3" s="26" t="s">
        <v>141</v>
      </c>
      <c r="B3" s="157" t="s">
        <v>90</v>
      </c>
      <c r="C3" s="157"/>
      <c r="D3" s="157"/>
      <c r="E3" s="157"/>
    </row>
    <row r="4" spans="1:5" ht="15">
      <c r="A4" s="78"/>
      <c r="B4" s="158" t="s">
        <v>91</v>
      </c>
      <c r="C4" s="158"/>
      <c r="D4" s="79" t="s">
        <v>142</v>
      </c>
      <c r="E4" s="79" t="s">
        <v>143</v>
      </c>
    </row>
    <row r="5" spans="1:5" ht="15.75" thickBot="1">
      <c r="A5" s="78"/>
      <c r="B5" s="159"/>
      <c r="C5" s="159"/>
      <c r="D5" s="50" t="s">
        <v>144</v>
      </c>
      <c r="E5" s="50" t="s">
        <v>144</v>
      </c>
    </row>
    <row r="6" spans="1:5" ht="23.25" thickBot="1">
      <c r="A6" s="80"/>
      <c r="B6" s="51" t="s">
        <v>145</v>
      </c>
      <c r="C6" s="27" t="s">
        <v>146</v>
      </c>
      <c r="D6" s="63"/>
      <c r="E6" s="63"/>
    </row>
    <row r="7" spans="1:5" ht="45">
      <c r="A7" s="81" t="s">
        <v>147</v>
      </c>
      <c r="B7" s="7" t="s">
        <v>148</v>
      </c>
      <c r="C7" s="7" t="s">
        <v>102</v>
      </c>
      <c r="D7" s="7" t="s">
        <v>149</v>
      </c>
      <c r="E7" s="7" t="s">
        <v>129</v>
      </c>
    </row>
    <row r="8" spans="1:5" ht="22.5">
      <c r="A8" s="81" t="s">
        <v>150</v>
      </c>
      <c r="B8" s="7" t="s">
        <v>151</v>
      </c>
      <c r="C8" s="7" t="s">
        <v>152</v>
      </c>
      <c r="D8" s="7" t="s">
        <v>153</v>
      </c>
      <c r="E8" s="7" t="s">
        <v>154</v>
      </c>
    </row>
    <row r="9" spans="1:5" ht="45">
      <c r="A9" s="81" t="s">
        <v>155</v>
      </c>
      <c r="B9" s="7" t="s">
        <v>118</v>
      </c>
      <c r="C9" s="7" t="s">
        <v>117</v>
      </c>
      <c r="D9" s="7" t="s">
        <v>154</v>
      </c>
      <c r="E9" s="7" t="s">
        <v>127</v>
      </c>
    </row>
    <row r="10" spans="1:5" ht="22.5">
      <c r="A10" s="81" t="s">
        <v>156</v>
      </c>
      <c r="B10" s="7" t="s">
        <v>157</v>
      </c>
      <c r="C10" s="7" t="s">
        <v>158</v>
      </c>
      <c r="D10" s="7" t="s">
        <v>114</v>
      </c>
      <c r="E10" s="7" t="s">
        <v>113</v>
      </c>
    </row>
    <row r="11" spans="1:5" ht="45">
      <c r="A11" s="81" t="s">
        <v>159</v>
      </c>
      <c r="B11" s="7" t="s">
        <v>160</v>
      </c>
      <c r="C11" s="7" t="s">
        <v>161</v>
      </c>
      <c r="D11" s="7" t="s">
        <v>107</v>
      </c>
      <c r="E11" s="7" t="s">
        <v>127</v>
      </c>
    </row>
    <row r="12" spans="1:5" ht="45">
      <c r="A12" s="81" t="s">
        <v>162</v>
      </c>
      <c r="B12" s="7" t="s">
        <v>163</v>
      </c>
      <c r="C12" s="7" t="s">
        <v>161</v>
      </c>
      <c r="D12" s="7" t="s">
        <v>117</v>
      </c>
      <c r="E12" s="7" t="s">
        <v>127</v>
      </c>
    </row>
    <row r="13" spans="1:5" ht="15">
      <c r="A13" s="81" t="s">
        <v>164</v>
      </c>
      <c r="B13" s="7">
        <v>0</v>
      </c>
      <c r="C13" s="7">
        <v>3</v>
      </c>
      <c r="D13" s="7">
        <v>1</v>
      </c>
      <c r="E13" s="7">
        <v>0</v>
      </c>
    </row>
    <row r="14" spans="1:5" ht="15.75" thickBot="1">
      <c r="A14" s="82" t="s">
        <v>135</v>
      </c>
      <c r="B14" s="10" t="s">
        <v>165</v>
      </c>
      <c r="C14" s="10" t="s">
        <v>166</v>
      </c>
      <c r="D14" s="10" t="s">
        <v>167</v>
      </c>
      <c r="E14" s="10" t="s">
        <v>168</v>
      </c>
    </row>
  </sheetData>
  <sheetProtection/>
  <mergeCells count="2">
    <mergeCell ref="B3:E3"/>
    <mergeCell ref="B4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2" sqref="A2:D13"/>
    </sheetView>
  </sheetViews>
  <sheetFormatPr defaultColWidth="9.140625" defaultRowHeight="15"/>
  <cols>
    <col min="1" max="1" width="54.421875" style="0" customWidth="1"/>
  </cols>
  <sheetData>
    <row r="1" ht="15.75" thickBot="1"/>
    <row r="2" spans="1:4" ht="15.75" thickBot="1">
      <c r="A2" s="83" t="s">
        <v>169</v>
      </c>
      <c r="B2" s="160" t="s">
        <v>90</v>
      </c>
      <c r="C2" s="160"/>
      <c r="D2" s="160"/>
    </row>
    <row r="3" spans="1:4" ht="15">
      <c r="A3" s="84" t="s">
        <v>170</v>
      </c>
      <c r="B3" s="85" t="s">
        <v>171</v>
      </c>
      <c r="C3" s="161" t="s">
        <v>142</v>
      </c>
      <c r="D3" s="161"/>
    </row>
    <row r="4" spans="1:4" ht="16.5" thickBot="1">
      <c r="A4" s="86"/>
      <c r="B4" s="87" t="s">
        <v>172</v>
      </c>
      <c r="C4" s="162" t="s">
        <v>172</v>
      </c>
      <c r="D4" s="162"/>
    </row>
    <row r="5" spans="1:4" ht="15">
      <c r="A5" s="5" t="s">
        <v>173</v>
      </c>
      <c r="B5" s="88">
        <v>7</v>
      </c>
      <c r="C5" s="88"/>
      <c r="D5" s="89">
        <v>2</v>
      </c>
    </row>
    <row r="6" spans="1:4" ht="15">
      <c r="A6" s="5" t="s">
        <v>174</v>
      </c>
      <c r="B6" s="88">
        <v>1</v>
      </c>
      <c r="C6" s="88"/>
      <c r="D6" s="89">
        <v>2</v>
      </c>
    </row>
    <row r="7" spans="1:4" ht="15">
      <c r="A7" s="53" t="s">
        <v>175</v>
      </c>
      <c r="B7" s="88">
        <v>2</v>
      </c>
      <c r="C7" s="88"/>
      <c r="D7" s="90">
        <v>5</v>
      </c>
    </row>
    <row r="8" spans="1:4" ht="15">
      <c r="A8" s="53" t="s">
        <v>176</v>
      </c>
      <c r="B8" s="88">
        <v>1</v>
      </c>
      <c r="C8" s="88"/>
      <c r="D8" s="90">
        <v>0</v>
      </c>
    </row>
    <row r="9" spans="1:4" ht="15">
      <c r="A9" s="53" t="s">
        <v>177</v>
      </c>
      <c r="B9" s="88">
        <v>1</v>
      </c>
      <c r="C9" s="88"/>
      <c r="D9" s="90">
        <v>1</v>
      </c>
    </row>
    <row r="10" spans="1:4" ht="15">
      <c r="A10" s="53" t="s">
        <v>178</v>
      </c>
      <c r="B10" s="88">
        <v>0</v>
      </c>
      <c r="C10" s="88"/>
      <c r="D10" s="90">
        <v>1</v>
      </c>
    </row>
    <row r="11" spans="1:4" ht="15.75" thickBot="1">
      <c r="A11" s="11" t="s">
        <v>179</v>
      </c>
      <c r="B11" s="25">
        <v>1</v>
      </c>
      <c r="C11" s="25"/>
      <c r="D11" s="25">
        <v>2</v>
      </c>
    </row>
    <row r="12" spans="1:4" ht="15.75" thickBot="1">
      <c r="A12" s="11" t="s">
        <v>180</v>
      </c>
      <c r="B12" s="25">
        <v>2</v>
      </c>
      <c r="C12" s="25"/>
      <c r="D12" s="25">
        <v>0</v>
      </c>
    </row>
    <row r="13" spans="1:4" ht="15.75" thickBot="1">
      <c r="A13" s="11" t="s">
        <v>181</v>
      </c>
      <c r="B13" s="25">
        <v>10</v>
      </c>
      <c r="C13" s="25"/>
      <c r="D13" s="91">
        <v>6</v>
      </c>
    </row>
  </sheetData>
  <sheetProtection/>
  <mergeCells count="3">
    <mergeCell ref="B2:D2"/>
    <mergeCell ref="C3:D3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3.140625" style="0" customWidth="1"/>
    <col min="3" max="3" width="9.00390625" style="0" customWidth="1"/>
    <col min="4" max="4" width="7.7109375" style="0" customWidth="1"/>
    <col min="5" max="5" width="7.57421875" style="0" customWidth="1"/>
    <col min="6" max="6" width="7.8515625" style="0" customWidth="1"/>
    <col min="7" max="7" width="7.421875" style="0" customWidth="1"/>
    <col min="8" max="8" width="8.28125" style="0" customWidth="1"/>
    <col min="9" max="10" width="7.421875" style="0" bestFit="1" customWidth="1"/>
  </cols>
  <sheetData>
    <row r="1" spans="1:10" ht="25.5" customHeight="1" thickTop="1">
      <c r="A1" s="54" t="s">
        <v>5</v>
      </c>
      <c r="B1" s="133" t="s">
        <v>6</v>
      </c>
      <c r="C1" s="133"/>
      <c r="D1" s="133"/>
      <c r="E1" s="133" t="s">
        <v>7</v>
      </c>
      <c r="F1" s="133"/>
      <c r="G1" s="133"/>
      <c r="H1" s="133" t="s">
        <v>8</v>
      </c>
      <c r="I1" s="133"/>
      <c r="J1" s="133"/>
    </row>
    <row r="2" spans="1:10" ht="15.75" thickBot="1">
      <c r="A2" s="55"/>
      <c r="B2" s="56">
        <v>2003</v>
      </c>
      <c r="C2" s="56">
        <v>2005</v>
      </c>
      <c r="D2" s="56">
        <v>2007</v>
      </c>
      <c r="E2" s="56">
        <v>2003</v>
      </c>
      <c r="F2" s="56">
        <v>2005</v>
      </c>
      <c r="G2" s="56">
        <v>2007</v>
      </c>
      <c r="H2" s="56">
        <v>2003</v>
      </c>
      <c r="I2" s="56">
        <v>2005</v>
      </c>
      <c r="J2" s="56">
        <v>2007</v>
      </c>
    </row>
    <row r="3" spans="1:10" ht="15">
      <c r="A3" s="20" t="s">
        <v>9</v>
      </c>
      <c r="B3" s="21">
        <v>47423</v>
      </c>
      <c r="C3" s="21">
        <v>55210</v>
      </c>
      <c r="D3" s="21">
        <v>73076</v>
      </c>
      <c r="E3" s="21">
        <v>30803</v>
      </c>
      <c r="F3" s="21">
        <v>38204</v>
      </c>
      <c r="G3" s="21">
        <v>45614</v>
      </c>
      <c r="H3" s="21">
        <v>475629</v>
      </c>
      <c r="I3" s="21">
        <v>541775</v>
      </c>
      <c r="J3" s="21">
        <v>624067</v>
      </c>
    </row>
    <row r="4" spans="1:10" ht="15">
      <c r="A4" s="20" t="s">
        <v>10</v>
      </c>
      <c r="B4" s="21">
        <v>26965</v>
      </c>
      <c r="C4" s="21">
        <v>30891</v>
      </c>
      <c r="D4" s="21">
        <v>42112</v>
      </c>
      <c r="E4" s="21">
        <v>19085</v>
      </c>
      <c r="F4" s="21">
        <v>21720</v>
      </c>
      <c r="G4" s="21">
        <v>23239</v>
      </c>
      <c r="H4" s="21">
        <v>119398</v>
      </c>
      <c r="I4" s="21">
        <v>125288</v>
      </c>
      <c r="J4" s="21">
        <v>132622</v>
      </c>
    </row>
    <row r="5" spans="1:10" ht="15">
      <c r="A5" s="20" t="s">
        <v>11</v>
      </c>
      <c r="B5" s="21">
        <v>20459</v>
      </c>
      <c r="C5" s="21">
        <v>24319</v>
      </c>
      <c r="D5" s="21">
        <v>30964</v>
      </c>
      <c r="E5" s="21">
        <v>11718</v>
      </c>
      <c r="F5" s="21">
        <v>16484</v>
      </c>
      <c r="G5" s="21">
        <v>22375</v>
      </c>
      <c r="H5" s="21">
        <v>356231</v>
      </c>
      <c r="I5" s="21">
        <v>416486</v>
      </c>
      <c r="J5" s="21">
        <v>491445</v>
      </c>
    </row>
    <row r="6" spans="1:10" ht="15">
      <c r="A6" s="20" t="s">
        <v>12</v>
      </c>
      <c r="B6" s="21">
        <v>10858</v>
      </c>
      <c r="C6" s="21">
        <v>11726</v>
      </c>
      <c r="D6" s="21">
        <v>16096</v>
      </c>
      <c r="E6" s="21">
        <v>7053</v>
      </c>
      <c r="F6" s="21">
        <v>8902</v>
      </c>
      <c r="G6" s="21">
        <v>11983</v>
      </c>
      <c r="H6" s="21">
        <v>161368</v>
      </c>
      <c r="I6" s="21">
        <v>168062</v>
      </c>
      <c r="J6" s="21">
        <v>204213</v>
      </c>
    </row>
    <row r="7" spans="1:10" ht="15">
      <c r="A7" s="20" t="s">
        <v>13</v>
      </c>
      <c r="B7" s="21">
        <v>6865</v>
      </c>
      <c r="C7" s="21">
        <v>6209</v>
      </c>
      <c r="D7" s="21">
        <v>7582</v>
      </c>
      <c r="E7" s="21">
        <v>2941</v>
      </c>
      <c r="F7" s="21">
        <v>4481</v>
      </c>
      <c r="G7" s="21">
        <v>4486</v>
      </c>
      <c r="H7" s="21">
        <v>93226</v>
      </c>
      <c r="I7" s="21">
        <v>97936</v>
      </c>
      <c r="J7" s="21">
        <v>82527</v>
      </c>
    </row>
    <row r="8" spans="1:10" ht="15.75" thickBot="1">
      <c r="A8" s="57" t="s">
        <v>14</v>
      </c>
      <c r="B8" s="58">
        <v>1630</v>
      </c>
      <c r="C8" s="58">
        <v>1958</v>
      </c>
      <c r="D8" s="58">
        <v>2880</v>
      </c>
      <c r="E8" s="58">
        <v>1103</v>
      </c>
      <c r="F8" s="58">
        <v>1317</v>
      </c>
      <c r="G8" s="58">
        <v>2092</v>
      </c>
      <c r="H8" s="58">
        <v>16718</v>
      </c>
      <c r="I8" s="58">
        <v>26450</v>
      </c>
      <c r="J8" s="59" t="s">
        <v>88</v>
      </c>
    </row>
    <row r="9" spans="1:10" ht="15.75" thickTop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ht="15">
      <c r="A10" t="s">
        <v>67</v>
      </c>
    </row>
    <row r="11" spans="2:6" ht="15">
      <c r="B11" s="31"/>
      <c r="C11" s="31"/>
      <c r="D11" s="31"/>
      <c r="E11" s="31"/>
      <c r="F11" s="31"/>
    </row>
    <row r="12" spans="1:4" ht="15">
      <c r="A12" s="32" t="s">
        <v>68</v>
      </c>
      <c r="B12" s="34"/>
      <c r="C12" s="34"/>
      <c r="D12" s="34"/>
    </row>
    <row r="13" spans="1:6" ht="15">
      <c r="A13" s="32"/>
      <c r="B13" s="33"/>
      <c r="C13" s="33"/>
      <c r="D13" s="45"/>
      <c r="E13" s="33"/>
      <c r="F13" s="33"/>
    </row>
    <row r="14" spans="1:6" ht="15">
      <c r="A14" s="32" t="s">
        <v>69</v>
      </c>
      <c r="B14" s="33"/>
      <c r="C14" s="33"/>
      <c r="D14" s="33"/>
      <c r="E14" s="33"/>
      <c r="F14" s="33"/>
    </row>
    <row r="15" spans="1:6" ht="15">
      <c r="A15" s="32"/>
      <c r="F15" s="34"/>
    </row>
  </sheetData>
  <sheetProtection/>
  <mergeCells count="3">
    <mergeCell ref="E1:G1"/>
    <mergeCell ref="H1:J1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1" sqref="A11:IV20"/>
    </sheetView>
  </sheetViews>
  <sheetFormatPr defaultColWidth="9.140625" defaultRowHeight="15"/>
  <cols>
    <col min="1" max="1" width="43.8515625" style="0" customWidth="1"/>
    <col min="4" max="4" width="13.140625" style="0" bestFit="1" customWidth="1"/>
  </cols>
  <sheetData>
    <row r="1" spans="1:4" ht="16.5" thickBot="1">
      <c r="A1" s="13" t="s">
        <v>10</v>
      </c>
      <c r="B1" s="14">
        <v>2003</v>
      </c>
      <c r="C1" s="14">
        <v>2005</v>
      </c>
      <c r="D1" s="14">
        <v>2007</v>
      </c>
    </row>
    <row r="2" spans="1:4" ht="20.25" customHeight="1">
      <c r="A2" s="15" t="s">
        <v>15</v>
      </c>
      <c r="B2" s="16">
        <v>20007</v>
      </c>
      <c r="C2" s="16">
        <v>17259</v>
      </c>
      <c r="D2" s="16">
        <v>18823</v>
      </c>
    </row>
    <row r="3" spans="1:4" ht="19.5" customHeight="1" hidden="1">
      <c r="A3" s="17" t="s">
        <v>16</v>
      </c>
      <c r="B3" s="42">
        <v>12</v>
      </c>
      <c r="C3" s="43">
        <v>13</v>
      </c>
      <c r="D3" s="43">
        <v>25</v>
      </c>
    </row>
    <row r="4" spans="1:4" ht="15.75">
      <c r="A4" s="15" t="s">
        <v>7</v>
      </c>
      <c r="B4" s="16">
        <v>9741</v>
      </c>
      <c r="C4" s="16">
        <v>13106</v>
      </c>
      <c r="D4" s="16">
        <v>12491</v>
      </c>
    </row>
    <row r="5" spans="1:4" ht="19.5" customHeight="1" hidden="1" thickBot="1">
      <c r="A5" s="18" t="s">
        <v>16</v>
      </c>
      <c r="B5" s="19">
        <v>10</v>
      </c>
      <c r="C5" s="28">
        <v>14</v>
      </c>
      <c r="D5" s="28">
        <v>20</v>
      </c>
    </row>
    <row r="8" spans="1:4" s="52" customFormat="1" ht="15.75">
      <c r="A8" s="60"/>
      <c r="B8" s="61"/>
      <c r="C8" s="61"/>
      <c r="D8" s="61"/>
    </row>
    <row r="9" spans="1:4" s="52" customFormat="1" ht="15.75">
      <c r="A9" s="60"/>
      <c r="B9" s="62"/>
      <c r="C9" s="62"/>
      <c r="D9" s="62"/>
    </row>
    <row r="10" spans="1:4" s="52" customFormat="1" ht="15.75">
      <c r="A10" s="60"/>
      <c r="B10" s="62"/>
      <c r="C10" s="62"/>
      <c r="D10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4.8515625" style="0" customWidth="1"/>
    <col min="2" max="2" width="12.421875" style="0" customWidth="1"/>
    <col min="3" max="3" width="11.28125" style="0" customWidth="1"/>
    <col min="4" max="5" width="11.00390625" style="0" customWidth="1"/>
    <col min="6" max="6" width="12.140625" style="0" customWidth="1"/>
    <col min="7" max="7" width="11.421875" style="0" customWidth="1"/>
  </cols>
  <sheetData>
    <row r="1" spans="1:7" ht="15.75" thickBot="1">
      <c r="A1" s="134" t="s">
        <v>25</v>
      </c>
      <c r="B1" s="108" t="s">
        <v>26</v>
      </c>
      <c r="C1" s="108"/>
      <c r="D1" s="108"/>
      <c r="E1" s="108" t="s">
        <v>27</v>
      </c>
      <c r="F1" s="108"/>
      <c r="G1" s="108"/>
    </row>
    <row r="2" spans="1:7" ht="34.5" thickBot="1">
      <c r="A2" s="135"/>
      <c r="B2" s="22" t="s">
        <v>28</v>
      </c>
      <c r="C2" s="22" t="s">
        <v>29</v>
      </c>
      <c r="D2" s="22" t="s">
        <v>30</v>
      </c>
      <c r="E2" s="22" t="s">
        <v>28</v>
      </c>
      <c r="F2" s="22" t="s">
        <v>29</v>
      </c>
      <c r="G2" s="22" t="s">
        <v>30</v>
      </c>
    </row>
    <row r="3" spans="1:7" ht="15">
      <c r="A3" s="3" t="s">
        <v>31</v>
      </c>
      <c r="B3" s="4">
        <v>13775.57</v>
      </c>
      <c r="C3" s="46">
        <v>7019.72</v>
      </c>
      <c r="D3" s="46">
        <v>21248.83</v>
      </c>
      <c r="E3" s="46">
        <v>6335.92</v>
      </c>
      <c r="F3" s="46">
        <v>1847.81</v>
      </c>
      <c r="G3" s="46">
        <v>5720.09</v>
      </c>
    </row>
    <row r="4" spans="1:7" ht="23.25">
      <c r="A4" s="23" t="s">
        <v>32</v>
      </c>
      <c r="B4" s="6">
        <v>9234.64</v>
      </c>
      <c r="C4" s="47">
        <v>3194.45</v>
      </c>
      <c r="D4" s="47">
        <v>15053.09</v>
      </c>
      <c r="E4" s="47">
        <v>4268.85</v>
      </c>
      <c r="F4" s="47">
        <v>1092.8</v>
      </c>
      <c r="G4" s="47">
        <v>3054.35</v>
      </c>
    </row>
    <row r="5" spans="1:7" ht="15">
      <c r="A5" s="5" t="s">
        <v>33</v>
      </c>
      <c r="B5" s="6">
        <v>1085.96</v>
      </c>
      <c r="C5" s="47">
        <v>640.01</v>
      </c>
      <c r="D5" s="47">
        <v>623.37</v>
      </c>
      <c r="E5" s="47">
        <v>691.38</v>
      </c>
      <c r="F5" s="47">
        <v>209.76</v>
      </c>
      <c r="G5" s="47">
        <v>449.87</v>
      </c>
    </row>
    <row r="6" spans="1:7" ht="15">
      <c r="A6" s="5" t="s">
        <v>34</v>
      </c>
      <c r="B6" s="6">
        <v>225.46</v>
      </c>
      <c r="C6" s="47">
        <v>117.7</v>
      </c>
      <c r="D6" s="47">
        <v>594.74</v>
      </c>
      <c r="E6" s="47">
        <v>152.19</v>
      </c>
      <c r="F6" s="47">
        <v>34.8</v>
      </c>
      <c r="G6" s="47">
        <v>152.6</v>
      </c>
    </row>
    <row r="7" spans="1:7" ht="23.25">
      <c r="A7" s="23" t="s">
        <v>35</v>
      </c>
      <c r="B7" s="6">
        <v>2644.27</v>
      </c>
      <c r="C7" s="47">
        <v>3194.45</v>
      </c>
      <c r="D7" s="47">
        <v>4220.95</v>
      </c>
      <c r="E7" s="47">
        <v>860.08</v>
      </c>
      <c r="F7" s="47">
        <v>1092.8</v>
      </c>
      <c r="G7" s="47">
        <v>1686.92</v>
      </c>
    </row>
    <row r="8" spans="1:7" ht="15">
      <c r="A8" s="5" t="s">
        <v>36</v>
      </c>
      <c r="B8" s="6">
        <v>57.94</v>
      </c>
      <c r="C8" s="47">
        <v>502</v>
      </c>
      <c r="D8" s="47">
        <v>43.75</v>
      </c>
      <c r="E8" s="47">
        <v>19.06</v>
      </c>
      <c r="F8" s="47">
        <v>43</v>
      </c>
      <c r="G8" s="47">
        <v>10.36</v>
      </c>
    </row>
    <row r="9" spans="1:7" ht="15">
      <c r="A9" s="5" t="s">
        <v>37</v>
      </c>
      <c r="B9" s="6">
        <v>504.1</v>
      </c>
      <c r="C9" s="47">
        <v>69.75</v>
      </c>
      <c r="D9" s="47">
        <v>643.07</v>
      </c>
      <c r="E9" s="47">
        <v>334.76</v>
      </c>
      <c r="F9" s="47">
        <v>13</v>
      </c>
      <c r="G9" s="47">
        <v>283.93</v>
      </c>
    </row>
    <row r="10" spans="1:7" ht="15.75" thickBot="1">
      <c r="A10" s="24" t="s">
        <v>38</v>
      </c>
      <c r="B10" s="12">
        <v>23.2</v>
      </c>
      <c r="C10" s="48">
        <v>2.25</v>
      </c>
      <c r="D10" s="48">
        <v>69.86</v>
      </c>
      <c r="E10" s="48">
        <v>9.6</v>
      </c>
      <c r="F10" s="48">
        <v>1.9</v>
      </c>
      <c r="G10" s="48">
        <v>82.06</v>
      </c>
    </row>
    <row r="13" ht="15">
      <c r="A13" t="s">
        <v>70</v>
      </c>
    </row>
    <row r="15" ht="15">
      <c r="A15" t="s">
        <v>73</v>
      </c>
    </row>
    <row r="16" ht="15">
      <c r="A16" t="s">
        <v>71</v>
      </c>
    </row>
    <row r="17" ht="15">
      <c r="A17" t="s">
        <v>72</v>
      </c>
    </row>
  </sheetData>
  <sheetProtection/>
  <mergeCells count="3">
    <mergeCell ref="A1:A2"/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43" sqref="A43"/>
    </sheetView>
  </sheetViews>
  <sheetFormatPr defaultColWidth="9.140625" defaultRowHeight="15"/>
  <cols>
    <col min="1" max="1" width="23.28125" style="0" customWidth="1"/>
  </cols>
  <sheetData>
    <row r="1" spans="1:7" ht="15.75" thickBot="1">
      <c r="A1" s="109" t="s">
        <v>188</v>
      </c>
      <c r="B1" s="164" t="s">
        <v>276</v>
      </c>
      <c r="C1" s="164"/>
      <c r="D1" s="164"/>
      <c r="E1" s="164"/>
      <c r="F1" s="164"/>
      <c r="G1" s="164"/>
    </row>
    <row r="2" spans="1:7" ht="15.75" thickBot="1">
      <c r="A2" s="163"/>
      <c r="B2" s="92">
        <v>1997</v>
      </c>
      <c r="C2" s="92">
        <v>1999</v>
      </c>
      <c r="D2" s="92">
        <v>2001</v>
      </c>
      <c r="E2" s="92">
        <v>2003</v>
      </c>
      <c r="F2" s="92">
        <v>2005</v>
      </c>
      <c r="G2" s="92">
        <v>2007</v>
      </c>
    </row>
    <row r="3" spans="1:7" ht="15">
      <c r="A3" s="93" t="s">
        <v>9</v>
      </c>
      <c r="B3" s="94">
        <v>46332</v>
      </c>
      <c r="C3" s="94">
        <v>44975</v>
      </c>
      <c r="D3" s="94">
        <v>60472</v>
      </c>
      <c r="E3" s="94">
        <v>47423</v>
      </c>
      <c r="F3" s="94">
        <v>55210</v>
      </c>
      <c r="G3" s="94">
        <v>73076</v>
      </c>
    </row>
    <row r="4" spans="1:7" ht="15">
      <c r="A4" s="93" t="s">
        <v>10</v>
      </c>
      <c r="B4" s="94">
        <v>29767</v>
      </c>
      <c r="C4" s="94">
        <v>25922</v>
      </c>
      <c r="D4" s="94">
        <v>34688</v>
      </c>
      <c r="E4" s="94">
        <v>26965</v>
      </c>
      <c r="F4" s="94">
        <v>30891</v>
      </c>
      <c r="G4" s="94">
        <v>42112</v>
      </c>
    </row>
    <row r="5" spans="1:7" ht="15">
      <c r="A5" s="93" t="s">
        <v>11</v>
      </c>
      <c r="B5" s="94">
        <v>16565</v>
      </c>
      <c r="C5" s="94">
        <v>19053</v>
      </c>
      <c r="D5" s="94">
        <v>25784</v>
      </c>
      <c r="E5" s="94">
        <v>20459</v>
      </c>
      <c r="F5" s="94">
        <v>24319</v>
      </c>
      <c r="G5" s="94">
        <v>30964</v>
      </c>
    </row>
    <row r="6" spans="1:7" ht="15">
      <c r="A6" s="93" t="s">
        <v>17</v>
      </c>
      <c r="B6" s="94">
        <v>8760</v>
      </c>
      <c r="C6" s="94">
        <v>9055</v>
      </c>
      <c r="D6" s="94">
        <v>11999</v>
      </c>
      <c r="E6" s="94">
        <v>10858</v>
      </c>
      <c r="F6" s="94">
        <v>11726</v>
      </c>
      <c r="G6" s="94">
        <v>16096</v>
      </c>
    </row>
    <row r="7" spans="1:7" ht="15">
      <c r="A7" s="93" t="s">
        <v>13</v>
      </c>
      <c r="B7" s="94">
        <v>6088</v>
      </c>
      <c r="C7" s="94">
        <v>7425</v>
      </c>
      <c r="D7" s="94">
        <v>10530</v>
      </c>
      <c r="E7" s="94">
        <v>6865</v>
      </c>
      <c r="F7" s="94">
        <v>6209</v>
      </c>
      <c r="G7" s="94">
        <v>7582</v>
      </c>
    </row>
    <row r="8" spans="1:7" ht="15">
      <c r="A8" s="95" t="s">
        <v>189</v>
      </c>
      <c r="B8" s="94">
        <v>1481</v>
      </c>
      <c r="C8" s="94">
        <v>1732</v>
      </c>
      <c r="D8" s="94">
        <v>2847</v>
      </c>
      <c r="E8" s="94">
        <v>1630</v>
      </c>
      <c r="F8" s="94">
        <v>1988</v>
      </c>
      <c r="G8" s="94">
        <v>2880</v>
      </c>
    </row>
    <row r="9" spans="1:11" ht="15">
      <c r="A9" s="93" t="s">
        <v>18</v>
      </c>
      <c r="B9" s="96">
        <v>2</v>
      </c>
      <c r="C9" s="96">
        <v>111</v>
      </c>
      <c r="D9" s="96">
        <v>316</v>
      </c>
      <c r="E9" s="96">
        <v>560</v>
      </c>
      <c r="F9" s="96">
        <v>767</v>
      </c>
      <c r="G9" s="94">
        <v>1229</v>
      </c>
      <c r="H9" s="97"/>
      <c r="K9" s="34"/>
    </row>
    <row r="10" spans="1:8" ht="15">
      <c r="A10" s="93" t="s">
        <v>19</v>
      </c>
      <c r="B10" s="96">
        <v>30</v>
      </c>
      <c r="C10" s="96">
        <v>8</v>
      </c>
      <c r="D10" s="96">
        <v>221</v>
      </c>
      <c r="E10" s="96">
        <v>8</v>
      </c>
      <c r="F10" s="96">
        <v>710</v>
      </c>
      <c r="G10" s="94">
        <v>154</v>
      </c>
      <c r="H10" s="97"/>
    </row>
    <row r="11" spans="1:8" ht="15">
      <c r="A11" s="95" t="s">
        <v>190</v>
      </c>
      <c r="B11" s="96">
        <v>64</v>
      </c>
      <c r="C11" s="96">
        <v>174</v>
      </c>
      <c r="D11" s="96">
        <v>197</v>
      </c>
      <c r="E11" s="96">
        <v>259</v>
      </c>
      <c r="F11" s="96">
        <v>549</v>
      </c>
      <c r="G11" s="94">
        <v>569</v>
      </c>
      <c r="H11" s="97"/>
    </row>
    <row r="12" spans="1:7" ht="15">
      <c r="A12" s="93" t="s">
        <v>20</v>
      </c>
      <c r="B12" s="96">
        <v>332</v>
      </c>
      <c r="C12" s="96">
        <v>189</v>
      </c>
      <c r="D12" s="96">
        <v>332</v>
      </c>
      <c r="E12" s="96">
        <v>427</v>
      </c>
      <c r="F12" s="94">
        <v>1161</v>
      </c>
      <c r="G12" s="94">
        <v>509</v>
      </c>
    </row>
    <row r="13" spans="1:7" ht="15">
      <c r="A13" s="95" t="s">
        <v>191</v>
      </c>
      <c r="B13" s="96">
        <v>718</v>
      </c>
      <c r="C13" s="94">
        <v>1273</v>
      </c>
      <c r="D13" s="94">
        <v>1098</v>
      </c>
      <c r="E13" s="94">
        <v>1179</v>
      </c>
      <c r="F13" s="94">
        <v>2887</v>
      </c>
      <c r="G13" s="94">
        <v>4825</v>
      </c>
    </row>
    <row r="14" spans="1:7" ht="15">
      <c r="A14" s="20" t="s">
        <v>21</v>
      </c>
      <c r="B14" s="21">
        <v>5034</v>
      </c>
      <c r="C14" s="21">
        <v>5716</v>
      </c>
      <c r="D14" s="21">
        <v>8250</v>
      </c>
      <c r="E14" s="21">
        <v>5292</v>
      </c>
      <c r="F14" s="21">
        <v>4446</v>
      </c>
      <c r="G14" s="21">
        <v>6515</v>
      </c>
    </row>
    <row r="15" spans="1:7" ht="15">
      <c r="A15" s="20" t="s">
        <v>192</v>
      </c>
      <c r="B15" s="21">
        <v>1866</v>
      </c>
      <c r="C15" s="21">
        <v>2257</v>
      </c>
      <c r="D15" s="21">
        <v>3174</v>
      </c>
      <c r="E15" s="21">
        <v>2300</v>
      </c>
      <c r="F15" s="21">
        <v>2376</v>
      </c>
      <c r="G15" s="21">
        <v>3385</v>
      </c>
    </row>
    <row r="16" spans="1:7" ht="15">
      <c r="A16" s="20" t="s">
        <v>193</v>
      </c>
      <c r="B16" s="98">
        <v>477</v>
      </c>
      <c r="C16" s="98">
        <v>673</v>
      </c>
      <c r="D16" s="98">
        <v>706</v>
      </c>
      <c r="E16" s="21">
        <v>1975</v>
      </c>
      <c r="F16" s="21">
        <v>1895</v>
      </c>
      <c r="G16" s="21">
        <v>2875</v>
      </c>
    </row>
    <row r="17" spans="1:7" ht="15">
      <c r="A17" s="20" t="s">
        <v>194</v>
      </c>
      <c r="B17" s="21">
        <v>1481</v>
      </c>
      <c r="C17" s="21">
        <v>1732</v>
      </c>
      <c r="D17" s="21">
        <v>2847</v>
      </c>
      <c r="E17" s="21">
        <v>1630</v>
      </c>
      <c r="F17" s="21">
        <v>1988</v>
      </c>
      <c r="G17" s="21">
        <v>2842</v>
      </c>
    </row>
    <row r="18" spans="1:7" ht="15">
      <c r="A18" s="20" t="s">
        <v>195</v>
      </c>
      <c r="B18" s="98">
        <v>993</v>
      </c>
      <c r="C18" s="21">
        <v>1147</v>
      </c>
      <c r="D18" s="21">
        <v>1428</v>
      </c>
      <c r="E18" s="21">
        <v>1229</v>
      </c>
      <c r="F18" s="21">
        <v>1579</v>
      </c>
      <c r="G18" s="21">
        <v>2722</v>
      </c>
    </row>
    <row r="19" spans="1:7" ht="15">
      <c r="A19" s="20" t="s">
        <v>22</v>
      </c>
      <c r="B19" s="21">
        <v>2276</v>
      </c>
      <c r="C19" s="21">
        <v>1041</v>
      </c>
      <c r="D19" s="21">
        <v>1507</v>
      </c>
      <c r="E19" s="98">
        <v>601</v>
      </c>
      <c r="F19" s="98">
        <v>555</v>
      </c>
      <c r="G19" s="21">
        <v>1713</v>
      </c>
    </row>
    <row r="20" spans="1:7" ht="15.75" thickBot="1">
      <c r="A20" s="66" t="s">
        <v>23</v>
      </c>
      <c r="B20" s="99">
        <v>4438</v>
      </c>
      <c r="C20" s="99">
        <v>6487</v>
      </c>
      <c r="D20" s="99">
        <v>7872</v>
      </c>
      <c r="E20" s="99">
        <v>7462</v>
      </c>
      <c r="F20" s="99">
        <v>11512</v>
      </c>
      <c r="G20" s="99">
        <v>10912</v>
      </c>
    </row>
    <row r="23" ht="15">
      <c r="A23" s="95" t="s">
        <v>196</v>
      </c>
    </row>
    <row r="24" ht="15">
      <c r="A24" s="95" t="s">
        <v>197</v>
      </c>
    </row>
    <row r="25" ht="15">
      <c r="A25" s="95" t="s">
        <v>198</v>
      </c>
    </row>
    <row r="26" ht="15">
      <c r="A26" s="100" t="s">
        <v>199</v>
      </c>
    </row>
    <row r="27" ht="15">
      <c r="A27" t="s">
        <v>275</v>
      </c>
    </row>
    <row r="29" ht="15">
      <c r="A29" t="s">
        <v>277</v>
      </c>
    </row>
    <row r="30" ht="15">
      <c r="A30" t="s">
        <v>278</v>
      </c>
    </row>
    <row r="31" ht="15">
      <c r="A31" t="s">
        <v>279</v>
      </c>
    </row>
  </sheetData>
  <sheetProtection/>
  <mergeCells count="2">
    <mergeCell ref="A1:A2"/>
    <mergeCell ref="B1:G1"/>
  </mergeCells>
  <hyperlinks>
    <hyperlink ref="A8" location="_ftn1" display="_ftn1"/>
    <hyperlink ref="A11" location="_ftn2" display="_ftn2"/>
    <hyperlink ref="A13" location="_ftn3" display="_ftn3"/>
    <hyperlink ref="A23" location="_ftnref1" display="_ftnref1"/>
    <hyperlink ref="A24" location="_ftnref2" display="_ftnref2"/>
    <hyperlink ref="A25" location="_ftnref3" display="_ftnref3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33" sqref="A33"/>
    </sheetView>
  </sheetViews>
  <sheetFormatPr defaultColWidth="9.140625" defaultRowHeight="15"/>
  <cols>
    <col min="1" max="1" width="26.7109375" style="0" customWidth="1"/>
  </cols>
  <sheetData>
    <row r="1" spans="1:7" ht="15.75" thickBot="1">
      <c r="A1" s="109" t="s">
        <v>188</v>
      </c>
      <c r="B1" s="165" t="s">
        <v>7</v>
      </c>
      <c r="C1" s="165"/>
      <c r="D1" s="165"/>
      <c r="E1" s="165"/>
      <c r="F1" s="165"/>
      <c r="G1" s="166"/>
    </row>
    <row r="2" spans="1:7" ht="15.75" thickBot="1">
      <c r="A2" s="163"/>
      <c r="B2" s="92">
        <v>1997</v>
      </c>
      <c r="C2" s="92">
        <v>1999</v>
      </c>
      <c r="D2" s="92">
        <v>2001</v>
      </c>
      <c r="E2" s="92">
        <v>2003</v>
      </c>
      <c r="F2" s="92">
        <v>2005</v>
      </c>
      <c r="G2" s="101">
        <v>2007</v>
      </c>
    </row>
    <row r="3" spans="1:9" ht="15">
      <c r="A3" s="93" t="s">
        <v>9</v>
      </c>
      <c r="B3" s="94">
        <v>45135</v>
      </c>
      <c r="C3" s="94">
        <v>38846</v>
      </c>
      <c r="D3" s="94">
        <v>40037</v>
      </c>
      <c r="E3" s="94">
        <v>30803</v>
      </c>
      <c r="F3" s="94">
        <v>38204</v>
      </c>
      <c r="G3" s="94">
        <v>45614</v>
      </c>
      <c r="I3" s="34"/>
    </row>
    <row r="4" spans="1:9" ht="15">
      <c r="A4" s="93" t="s">
        <v>10</v>
      </c>
      <c r="B4" s="94">
        <v>27517</v>
      </c>
      <c r="C4" s="94">
        <v>22022</v>
      </c>
      <c r="D4" s="94">
        <v>20923</v>
      </c>
      <c r="E4" s="94">
        <v>19085</v>
      </c>
      <c r="F4" s="94">
        <v>21720</v>
      </c>
      <c r="G4" s="94">
        <v>23239</v>
      </c>
      <c r="I4" s="34"/>
    </row>
    <row r="5" spans="1:9" ht="15">
      <c r="A5" s="93" t="s">
        <v>11</v>
      </c>
      <c r="B5" s="94">
        <v>17618</v>
      </c>
      <c r="C5" s="94">
        <v>16824</v>
      </c>
      <c r="D5" s="94">
        <v>19114</v>
      </c>
      <c r="E5" s="94">
        <v>11718</v>
      </c>
      <c r="F5" s="94">
        <v>16484</v>
      </c>
      <c r="G5" s="94">
        <v>22375</v>
      </c>
      <c r="I5" s="34"/>
    </row>
    <row r="6" spans="1:9" ht="15">
      <c r="A6" s="93" t="s">
        <v>17</v>
      </c>
      <c r="B6" s="94">
        <v>10013</v>
      </c>
      <c r="C6" s="94">
        <v>8814</v>
      </c>
      <c r="D6" s="94">
        <v>10475</v>
      </c>
      <c r="E6" s="94">
        <v>7053</v>
      </c>
      <c r="F6" s="94">
        <v>8902</v>
      </c>
      <c r="G6" s="94">
        <v>11983</v>
      </c>
      <c r="I6" s="34"/>
    </row>
    <row r="7" spans="1:9" ht="15">
      <c r="A7" s="93" t="s">
        <v>13</v>
      </c>
      <c r="B7" s="94">
        <v>5170</v>
      </c>
      <c r="C7" s="94">
        <v>5660</v>
      </c>
      <c r="D7" s="94">
        <v>5708</v>
      </c>
      <c r="E7" s="94">
        <v>2941</v>
      </c>
      <c r="F7" s="94">
        <v>4481</v>
      </c>
      <c r="G7" s="94">
        <v>4486</v>
      </c>
      <c r="I7" s="34"/>
    </row>
    <row r="8" spans="1:9" ht="15">
      <c r="A8" s="95" t="s">
        <v>189</v>
      </c>
      <c r="B8" s="94">
        <v>1740</v>
      </c>
      <c r="C8" s="94">
        <v>1669</v>
      </c>
      <c r="D8" s="94">
        <v>2304</v>
      </c>
      <c r="E8" s="94">
        <v>1103</v>
      </c>
      <c r="F8" s="94">
        <v>1317</v>
      </c>
      <c r="G8" s="94">
        <v>2092</v>
      </c>
      <c r="I8" s="34"/>
    </row>
    <row r="9" spans="1:11" ht="15">
      <c r="A9" s="93" t="s">
        <v>18</v>
      </c>
      <c r="B9" s="96">
        <v>2</v>
      </c>
      <c r="C9" s="96">
        <v>107</v>
      </c>
      <c r="D9" s="96">
        <v>313</v>
      </c>
      <c r="E9" s="96">
        <v>388</v>
      </c>
      <c r="F9" s="96">
        <v>974</v>
      </c>
      <c r="G9" s="94">
        <v>2046</v>
      </c>
      <c r="I9" s="34"/>
      <c r="K9" s="34"/>
    </row>
    <row r="10" spans="1:9" ht="15">
      <c r="A10" s="93" t="s">
        <v>19</v>
      </c>
      <c r="B10" s="96">
        <v>30</v>
      </c>
      <c r="C10" s="96">
        <v>9</v>
      </c>
      <c r="D10" s="96">
        <v>286</v>
      </c>
      <c r="E10" s="96">
        <v>2</v>
      </c>
      <c r="F10" s="96">
        <v>120</v>
      </c>
      <c r="G10" s="94">
        <v>429</v>
      </c>
      <c r="I10" s="34"/>
    </row>
    <row r="11" spans="1:9" ht="15">
      <c r="A11" s="95" t="s">
        <v>190</v>
      </c>
      <c r="B11" s="96">
        <v>64</v>
      </c>
      <c r="C11" s="96">
        <v>292</v>
      </c>
      <c r="D11" s="96">
        <v>405</v>
      </c>
      <c r="E11" s="96">
        <v>389</v>
      </c>
      <c r="F11" s="96">
        <v>448</v>
      </c>
      <c r="G11" s="94">
        <v>816</v>
      </c>
      <c r="I11" s="34"/>
    </row>
    <row r="12" spans="1:9" ht="15">
      <c r="A12" s="93" t="s">
        <v>20</v>
      </c>
      <c r="B12" s="96">
        <v>332</v>
      </c>
      <c r="C12" s="96">
        <v>216</v>
      </c>
      <c r="D12" s="96">
        <v>401</v>
      </c>
      <c r="E12" s="96">
        <v>256</v>
      </c>
      <c r="F12" s="96">
        <v>323</v>
      </c>
      <c r="G12" s="94">
        <v>398</v>
      </c>
      <c r="I12" s="34"/>
    </row>
    <row r="13" spans="1:9" ht="15">
      <c r="A13" s="95" t="s">
        <v>191</v>
      </c>
      <c r="B13" s="94">
        <v>1340</v>
      </c>
      <c r="C13" s="94">
        <v>1077</v>
      </c>
      <c r="D13" s="96">
        <v>873</v>
      </c>
      <c r="E13" s="96">
        <v>485</v>
      </c>
      <c r="F13" s="94">
        <v>1090</v>
      </c>
      <c r="G13" s="94">
        <v>2217</v>
      </c>
      <c r="I13" s="34" t="s">
        <v>273</v>
      </c>
    </row>
    <row r="14" spans="1:9" ht="15">
      <c r="A14" s="20" t="s">
        <v>21</v>
      </c>
      <c r="B14" s="21">
        <v>3865</v>
      </c>
      <c r="C14" s="21">
        <v>4440</v>
      </c>
      <c r="D14" s="21">
        <v>4249</v>
      </c>
      <c r="E14" s="21">
        <v>1814</v>
      </c>
      <c r="F14" s="21">
        <v>3421</v>
      </c>
      <c r="G14">
        <v>3738</v>
      </c>
      <c r="I14" s="34"/>
    </row>
    <row r="15" spans="1:9" ht="15">
      <c r="A15" s="20" t="s">
        <v>192</v>
      </c>
      <c r="B15" s="21">
        <v>1894</v>
      </c>
      <c r="C15" s="21">
        <v>1990</v>
      </c>
      <c r="D15" s="21">
        <v>2483</v>
      </c>
      <c r="E15" s="21">
        <v>1377</v>
      </c>
      <c r="F15" s="21">
        <v>1522</v>
      </c>
      <c r="G15">
        <v>2372</v>
      </c>
      <c r="I15" s="34"/>
    </row>
    <row r="16" spans="1:9" ht="15">
      <c r="A16" s="20" t="s">
        <v>193</v>
      </c>
      <c r="B16" s="98">
        <v>543</v>
      </c>
      <c r="C16" s="98">
        <v>679</v>
      </c>
      <c r="D16" s="98">
        <v>805</v>
      </c>
      <c r="E16" s="21">
        <v>1271</v>
      </c>
      <c r="F16" s="21">
        <v>2109</v>
      </c>
      <c r="G16">
        <v>2135</v>
      </c>
      <c r="I16" s="34"/>
    </row>
    <row r="17" spans="1:9" ht="15">
      <c r="A17" s="20" t="s">
        <v>194</v>
      </c>
      <c r="B17" s="21">
        <v>1740</v>
      </c>
      <c r="C17" s="21">
        <v>1669</v>
      </c>
      <c r="D17" s="21">
        <v>2304</v>
      </c>
      <c r="E17" s="21">
        <v>1103</v>
      </c>
      <c r="F17" s="21">
        <v>1317</v>
      </c>
      <c r="G17">
        <v>2068</v>
      </c>
      <c r="I17" s="34"/>
    </row>
    <row r="18" spans="1:9" ht="15">
      <c r="A18" s="20" t="s">
        <v>195</v>
      </c>
      <c r="B18" s="21">
        <v>1166</v>
      </c>
      <c r="C18" s="21">
        <v>1246</v>
      </c>
      <c r="D18" s="21">
        <v>1760</v>
      </c>
      <c r="E18" s="21">
        <v>1368</v>
      </c>
      <c r="F18" s="21">
        <v>1703</v>
      </c>
      <c r="G18">
        <v>1699</v>
      </c>
      <c r="I18" s="34"/>
    </row>
    <row r="19" spans="1:9" ht="15">
      <c r="A19" s="20" t="s">
        <v>22</v>
      </c>
      <c r="B19" s="21">
        <v>2469</v>
      </c>
      <c r="C19" s="98">
        <v>954</v>
      </c>
      <c r="D19" s="98">
        <v>652</v>
      </c>
      <c r="E19" s="98">
        <v>360</v>
      </c>
      <c r="F19" s="98">
        <v>406</v>
      </c>
      <c r="G19">
        <v>1240</v>
      </c>
      <c r="I19" s="34"/>
    </row>
    <row r="20" spans="1:9" ht="15.75" thickBot="1">
      <c r="A20" s="66" t="s">
        <v>23</v>
      </c>
      <c r="B20" s="99">
        <v>5941</v>
      </c>
      <c r="C20" s="99">
        <v>5846</v>
      </c>
      <c r="D20" s="99">
        <v>6862</v>
      </c>
      <c r="E20" s="99">
        <v>4425</v>
      </c>
      <c r="F20" s="99">
        <v>6030</v>
      </c>
      <c r="G20" s="99">
        <v>9123</v>
      </c>
      <c r="I20" s="34" t="s">
        <v>274</v>
      </c>
    </row>
    <row r="23" ht="15">
      <c r="A23" s="95" t="s">
        <v>196</v>
      </c>
    </row>
    <row r="24" ht="15">
      <c r="A24" s="95" t="s">
        <v>197</v>
      </c>
    </row>
    <row r="25" ht="15">
      <c r="A25" s="95" t="s">
        <v>200</v>
      </c>
    </row>
    <row r="26" ht="15">
      <c r="A26" s="100" t="s">
        <v>199</v>
      </c>
    </row>
    <row r="27" ht="15">
      <c r="A27" t="s">
        <v>283</v>
      </c>
    </row>
    <row r="29" ht="15">
      <c r="A29" t="s">
        <v>280</v>
      </c>
    </row>
    <row r="30" ht="15">
      <c r="A30" t="s">
        <v>281</v>
      </c>
    </row>
    <row r="31" ht="15">
      <c r="A31" t="s">
        <v>282</v>
      </c>
    </row>
  </sheetData>
  <sheetProtection/>
  <mergeCells count="2">
    <mergeCell ref="A1:A2"/>
    <mergeCell ref="B1:G1"/>
  </mergeCells>
  <hyperlinks>
    <hyperlink ref="A8" location="_ftn1" display="_ftn1"/>
    <hyperlink ref="A11" location="_ftn2" display="_ftn2"/>
    <hyperlink ref="A13" location="_ftn3" display="_ftn3"/>
    <hyperlink ref="A23" location="_ftnref1" display="_ftnref1"/>
    <hyperlink ref="A24" location="_ftnref2" display="_ftnref2"/>
    <hyperlink ref="A25" location="_ftnref3" display="_ftnref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scbshba</dc:creator>
  <cp:keywords/>
  <dc:description/>
  <cp:lastModifiedBy>Maria Modigh</cp:lastModifiedBy>
  <dcterms:created xsi:type="dcterms:W3CDTF">2009-05-03T13:50:48Z</dcterms:created>
  <dcterms:modified xsi:type="dcterms:W3CDTF">2009-08-25T08:44:49Z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